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codeName="ThisWorkbook" defaultThemeVersion="166925"/>
  <mc:AlternateContent xmlns:mc="http://schemas.openxmlformats.org/markup-compatibility/2006">
    <mc:Choice Requires="x15">
      <x15ac:absPath xmlns:x15ac="http://schemas.microsoft.com/office/spreadsheetml/2010/11/ac" url="C:\Users\ryouta.sekiguchi\Downloads\"/>
    </mc:Choice>
  </mc:AlternateContent>
  <xr:revisionPtr revIDLastSave="0" documentId="13_ncr:1_{3D241005-4DF3-4C6F-9CEA-C2C7FB506DD8}" xr6:coauthVersionLast="47" xr6:coauthVersionMax="47" xr10:uidLastSave="{00000000-0000-0000-0000-000000000000}"/>
  <workbookProtection workbookAlgorithmName="SHA-512" workbookHashValue="e32teq+OFYKxqHm1/2B/bZHuBeGRSwLXAF+L8umXVLQ9st84+aEQ26Kmhv1sPwD1mLXE+/2/4EykKPeHZULoEA==" workbookSaltValue="UuPnAZNtQwk6RQUBAoofqQ==" workbookSpinCount="100000" lockStructure="1"/>
  <bookViews>
    <workbookView xWindow="-120" yWindow="-120" windowWidth="29040" windowHeight="15720" tabRatio="750" xr2:uid="{F188688E-2568-45CE-A30C-DFD529BBAF3B}"/>
  </bookViews>
  <sheets>
    <sheet name="参照シート" sheetId="1" r:id="rId1"/>
    <sheet name="様式の説明" sheetId="14" r:id="rId2"/>
    <sheet name="【様式8-1】" sheetId="2" r:id="rId3"/>
    <sheet name="【様式8-2】" sheetId="15" r:id="rId4"/>
    <sheet name="【様式9】内部監査用" sheetId="13" r:id="rId5"/>
    <sheet name="【10-1】終了報告書" sheetId="11" r:id="rId6"/>
    <sheet name="【10-2】実施主担当者終了報告書" sheetId="12" r:id="rId7"/>
  </sheets>
  <definedNames>
    <definedName name="_xlnm._FilterDatabase" localSheetId="3" hidden="1">'【様式8-2】'!$B$11:$N$42</definedName>
    <definedName name="_xlnm.Print_Area" localSheetId="5">'【10-1】終了報告書'!$A$1:$L$116</definedName>
    <definedName name="_xlnm.Print_Area" localSheetId="6">'【10-2】実施主担当者終了報告書'!$D$1:$J$169</definedName>
    <definedName name="_xlnm.Print_Area" localSheetId="2">'【様式8-1】'!$B$2:$N$33</definedName>
    <definedName name="_xlnm.Print_Area" localSheetId="3">'【様式8-2】'!$B$3:$N$42</definedName>
    <definedName name="_xlnm.Print_Area" localSheetId="4">【様式9】内部監査用!$B$2:$N$33</definedName>
    <definedName name="_xlnm.Print_Area" localSheetId="0">参照シート!$A$4:$G$38</definedName>
    <definedName name="_xlnm.Print_Titles" localSheetId="5">'【10-1】終了報告書'!$1:$2</definedName>
    <definedName name="_xlnm.Print_Titles" localSheetId="6">'【10-2】実施主担当者終了報告書'!$1:$2</definedName>
    <definedName name="_xlnm.Print_Titles" localSheetId="3">'【様式8-2】'!$10:$11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39" i="12" l="1"/>
  <c r="C137" i="12"/>
  <c r="B140" i="12"/>
  <c r="G140" i="12" s="1"/>
  <c r="B138" i="12"/>
  <c r="I138" i="12" s="1"/>
  <c r="C136" i="12"/>
  <c r="C141" i="12"/>
  <c r="C142" i="12"/>
  <c r="C143" i="12"/>
  <c r="C144" i="12"/>
  <c r="C135" i="12"/>
  <c r="B146" i="12"/>
  <c r="B56" i="12"/>
  <c r="J6" i="11"/>
  <c r="G138" i="12" l="1"/>
  <c r="I140" i="12"/>
  <c r="B133" i="12"/>
  <c r="L12" i="13"/>
  <c r="L12" i="2" l="1"/>
  <c r="P8" i="13"/>
  <c r="P8" i="2"/>
  <c r="D7" i="14" l="1"/>
  <c r="I4" i="1"/>
  <c r="B89" i="12"/>
  <c r="B123" i="12"/>
  <c r="B117" i="12"/>
  <c r="B19" i="12"/>
  <c r="B32" i="12"/>
  <c r="D41" i="12" s="1"/>
  <c r="B30" i="12"/>
  <c r="B46" i="12" s="1"/>
  <c r="D47" i="12" s="1"/>
  <c r="B104" i="12"/>
  <c r="B100" i="12"/>
  <c r="B80" i="12"/>
  <c r="B82" i="12"/>
  <c r="C7" i="14" l="1"/>
  <c r="B112" i="12"/>
  <c r="D88" i="12"/>
  <c r="D103" i="12"/>
  <c r="B78" i="12"/>
  <c r="D81" i="12" s="1"/>
  <c r="B34" i="12"/>
  <c r="D33" i="12" s="1"/>
  <c r="B3" i="15" l="1"/>
  <c r="B3" i="2"/>
  <c r="B18" i="11"/>
  <c r="B3" i="13"/>
  <c r="H11" i="13"/>
  <c r="E29" i="15"/>
  <c r="E30" i="15"/>
  <c r="E31" i="15"/>
  <c r="E32" i="15"/>
  <c r="E33" i="15"/>
  <c r="E34" i="15"/>
  <c r="E35" i="15"/>
  <c r="E36" i="15"/>
  <c r="E37" i="15"/>
  <c r="E38" i="15"/>
  <c r="E39" i="15"/>
  <c r="E40" i="15"/>
  <c r="E41" i="15"/>
  <c r="E15" i="15"/>
  <c r="E16" i="15"/>
  <c r="E17" i="15"/>
  <c r="E18" i="15"/>
  <c r="E19" i="15"/>
  <c r="E20" i="15"/>
  <c r="E21" i="15"/>
  <c r="E22" i="15"/>
  <c r="E23" i="15"/>
  <c r="E24" i="15"/>
  <c r="E25" i="15"/>
  <c r="E26" i="15"/>
  <c r="E27" i="15"/>
  <c r="E28" i="15"/>
  <c r="E13" i="15"/>
  <c r="E14" i="15"/>
  <c r="E12" i="15"/>
  <c r="C16" i="13"/>
  <c r="C14" i="13"/>
  <c r="C13" i="13"/>
  <c r="H10" i="13"/>
  <c r="H9" i="13"/>
  <c r="H8" i="13"/>
  <c r="D5" i="12" l="1"/>
  <c r="J2" i="12"/>
  <c r="E49" i="11" l="1"/>
  <c r="G19" i="11" l="1"/>
  <c r="L2" i="11"/>
  <c r="J42" i="15" l="1"/>
  <c r="G25" i="2" s="1"/>
  <c r="I42" i="15"/>
  <c r="F25" i="2" s="1"/>
  <c r="H42" i="15"/>
  <c r="E25" i="2" s="1"/>
  <c r="G42" i="15"/>
  <c r="D25" i="2" s="1"/>
  <c r="F42" i="15"/>
  <c r="K6" i="15"/>
  <c r="C25" i="2" l="1"/>
  <c r="L6" i="15" s="1"/>
  <c r="E42" i="15"/>
  <c r="N3" i="15"/>
  <c r="F31" i="13"/>
  <c r="F31" i="2"/>
  <c r="J27" i="13"/>
  <c r="M27" i="13" l="1"/>
  <c r="F8" i="14" l="1"/>
  <c r="B1" i="2" s="1"/>
  <c r="F7" i="14"/>
  <c r="E39" i="11" s="1"/>
  <c r="B14" i="2" l="1"/>
  <c r="B5" i="15" s="1"/>
  <c r="B14" i="13"/>
  <c r="B1" i="13"/>
  <c r="E12" i="14"/>
  <c r="E27" i="11"/>
  <c r="E48" i="11"/>
  <c r="E36" i="11"/>
  <c r="E33" i="11"/>
  <c r="E30" i="11"/>
  <c r="F6" i="12"/>
  <c r="H6" i="12"/>
  <c r="I6" i="12"/>
  <c r="E13" i="14"/>
  <c r="E11" i="14"/>
  <c r="H27" i="13"/>
  <c r="H25" i="13"/>
  <c r="K17" i="13"/>
  <c r="J25" i="13" l="1"/>
  <c r="P22" i="13" l="1"/>
  <c r="P25" i="13"/>
  <c r="C31" i="13"/>
  <c r="K15" i="13"/>
  <c r="M25" i="13"/>
  <c r="K13" i="13" l="1"/>
  <c r="J31" i="13"/>
  <c r="G10" i="12"/>
  <c r="G9" i="12"/>
  <c r="G8" i="12"/>
  <c r="G7" i="12"/>
  <c r="C16" i="2"/>
  <c r="D6" i="15" s="1"/>
  <c r="C14" i="2"/>
  <c r="C13" i="2"/>
  <c r="H11" i="2"/>
  <c r="I14" i="11" s="1"/>
  <c r="H10" i="2"/>
  <c r="I13" i="11" s="1"/>
  <c r="H9" i="2"/>
  <c r="I12" i="11" s="1"/>
  <c r="H8" i="2"/>
  <c r="I11" i="11" s="1"/>
  <c r="J1" i="12"/>
  <c r="H27" i="2"/>
  <c r="J27" i="2"/>
  <c r="K17" i="2"/>
  <c r="D5" i="15" l="1"/>
  <c r="K7" i="15"/>
  <c r="K8" i="15"/>
  <c r="M27" i="2"/>
  <c r="H25" i="2"/>
  <c r="F4" i="12"/>
  <c r="F5" i="12"/>
  <c r="J25" i="2" l="1"/>
  <c r="L8" i="15" s="1"/>
  <c r="L7" i="15"/>
  <c r="N8" i="15" l="1"/>
  <c r="M7" i="15"/>
  <c r="K15" i="2"/>
  <c r="C31" i="2"/>
  <c r="P25" i="2" s="1"/>
  <c r="M25" i="2"/>
  <c r="K13" i="2" s="1"/>
  <c r="P22" i="2"/>
  <c r="N7" i="15" l="1"/>
  <c r="G7" i="15" s="1"/>
  <c r="N6" i="15"/>
  <c r="J31" i="2"/>
</calcChain>
</file>

<file path=xl/sharedStrings.xml><?xml version="1.0" encoding="utf-8"?>
<sst xmlns="http://schemas.openxmlformats.org/spreadsheetml/2006/main" count="468" uniqueCount="327">
  <si>
    <t>合　計</t>
  </si>
  <si>
    <t>渡航費</t>
    <rPh sb="0" eb="3">
      <t>トコウヒ</t>
    </rPh>
    <phoneticPr fontId="3"/>
  </si>
  <si>
    <t>渡航費以外</t>
    <rPh sb="0" eb="3">
      <t>トコウヒ</t>
    </rPh>
    <rPh sb="3" eb="5">
      <t>イガイ</t>
    </rPh>
    <phoneticPr fontId="3"/>
  </si>
  <si>
    <t>計</t>
  </si>
  <si>
    <t>国内旅費</t>
    <rPh sb="0" eb="2">
      <t>コクナイ</t>
    </rPh>
    <rPh sb="2" eb="3">
      <t>リョ</t>
    </rPh>
    <rPh sb="3" eb="4">
      <t>ヒ</t>
    </rPh>
    <phoneticPr fontId="3"/>
  </si>
  <si>
    <t>謝金</t>
    <rPh sb="0" eb="2">
      <t>シャキン</t>
    </rPh>
    <phoneticPr fontId="3"/>
  </si>
  <si>
    <t>小計</t>
    <rPh sb="0" eb="2">
      <t>ショウケイ</t>
    </rPh>
    <phoneticPr fontId="3"/>
  </si>
  <si>
    <t>備考</t>
    <rPh sb="0" eb="2">
      <t>ビコウ</t>
    </rPh>
    <phoneticPr fontId="3"/>
  </si>
  <si>
    <t>なお、活動成果の内容については、終了報告書により別途報告を行っている。</t>
    <rPh sb="3" eb="5">
      <t>カツドウ</t>
    </rPh>
    <rPh sb="5" eb="7">
      <t>セイカ</t>
    </rPh>
    <rPh sb="8" eb="10">
      <t>ナイヨウ</t>
    </rPh>
    <rPh sb="16" eb="18">
      <t>シュウリョウ</t>
    </rPh>
    <rPh sb="18" eb="21">
      <t>ホウコクショ</t>
    </rPh>
    <rPh sb="24" eb="26">
      <t>ベット</t>
    </rPh>
    <rPh sb="26" eb="28">
      <t>ホウコク</t>
    </rPh>
    <rPh sb="29" eb="30">
      <t>オコナ</t>
    </rPh>
    <phoneticPr fontId="3"/>
  </si>
  <si>
    <t xml:space="preserve"> 負担対象費用実績報告書（兼収支決算報告書）</t>
    <phoneticPr fontId="4"/>
  </si>
  <si>
    <t>（金額単位：円）</t>
    <rPh sb="1" eb="3">
      <t>キンガク</t>
    </rPh>
    <rPh sb="3" eb="5">
      <t>タンイ</t>
    </rPh>
    <rPh sb="6" eb="7">
      <t>エン</t>
    </rPh>
    <phoneticPr fontId="3"/>
  </si>
  <si>
    <t>費目</t>
    <rPh sb="0" eb="2">
      <t>ヒモク</t>
    </rPh>
    <phoneticPr fontId="3"/>
  </si>
  <si>
    <t>伝票番号</t>
  </si>
  <si>
    <t>その他</t>
    <rPh sb="2" eb="3">
      <t>タ</t>
    </rPh>
    <phoneticPr fontId="3"/>
  </si>
  <si>
    <t>備考</t>
  </si>
  <si>
    <t>消費税
区分</t>
    <rPh sb="0" eb="3">
      <t>ショウヒゼイ</t>
    </rPh>
    <rPh sb="4" eb="6">
      <t>クブン</t>
    </rPh>
    <phoneticPr fontId="3"/>
  </si>
  <si>
    <t>負担対象経費</t>
    <rPh sb="0" eb="2">
      <t>フタン</t>
    </rPh>
    <rPh sb="2" eb="4">
      <t>タイショウ</t>
    </rPh>
    <rPh sb="4" eb="6">
      <t>ケイヒ</t>
    </rPh>
    <phoneticPr fontId="3"/>
  </si>
  <si>
    <t>決算金額
の内訳</t>
    <rPh sb="0" eb="2">
      <t>ケッサン</t>
    </rPh>
    <phoneticPr fontId="3"/>
  </si>
  <si>
    <t>予算金額
の内訳</t>
    <rPh sb="0" eb="2">
      <t>ヨサン</t>
    </rPh>
    <phoneticPr fontId="3"/>
  </si>
  <si>
    <t>基本情報</t>
    <rPh sb="0" eb="2">
      <t>キホン</t>
    </rPh>
    <rPh sb="2" eb="4">
      <t>ジョウホウ</t>
    </rPh>
    <phoneticPr fontId="4"/>
  </si>
  <si>
    <t>受付番号</t>
    <rPh sb="0" eb="2">
      <t>ウケツケ</t>
    </rPh>
    <rPh sb="2" eb="4">
      <t>バンゴウ</t>
    </rPh>
    <phoneticPr fontId="4"/>
  </si>
  <si>
    <t>役職</t>
    <rPh sb="0" eb="2">
      <t>ヤクショク</t>
    </rPh>
    <phoneticPr fontId="4"/>
  </si>
  <si>
    <t>氏名</t>
    <rPh sb="0" eb="2">
      <t>シメイ</t>
    </rPh>
    <phoneticPr fontId="4"/>
  </si>
  <si>
    <t>郵便番号</t>
    <rPh sb="0" eb="2">
      <t>ユウビン</t>
    </rPh>
    <rPh sb="2" eb="4">
      <t>バンゴウ</t>
    </rPh>
    <phoneticPr fontId="4"/>
  </si>
  <si>
    <t>住所</t>
    <rPh sb="0" eb="2">
      <t>ジュウショ</t>
    </rPh>
    <phoneticPr fontId="4"/>
  </si>
  <si>
    <t>電話</t>
    <rPh sb="0" eb="2">
      <t>デンワ</t>
    </rPh>
    <phoneticPr fontId="4"/>
  </si>
  <si>
    <t>法人番号</t>
    <rPh sb="0" eb="2">
      <t>ホウジン</t>
    </rPh>
    <rPh sb="2" eb="4">
      <t>バンゴウ</t>
    </rPh>
    <phoneticPr fontId="4"/>
  </si>
  <si>
    <t>項目別収支決算表</t>
    <phoneticPr fontId="4"/>
  </si>
  <si>
    <t>直接経費</t>
    <rPh sb="0" eb="2">
      <t>チョクセツ</t>
    </rPh>
    <rPh sb="2" eb="4">
      <t>ケイヒ</t>
    </rPh>
    <phoneticPr fontId="4"/>
  </si>
  <si>
    <t>一般管理費</t>
    <rPh sb="0" eb="2">
      <t>イッパン</t>
    </rPh>
    <rPh sb="2" eb="5">
      <t>カンリヒ</t>
    </rPh>
    <phoneticPr fontId="4"/>
  </si>
  <si>
    <t>合計</t>
    <rPh sb="0" eb="2">
      <t>ゴウケイ</t>
    </rPh>
    <phoneticPr fontId="4"/>
  </si>
  <si>
    <t>支出計</t>
    <rPh sb="0" eb="2">
      <t>シシュツ</t>
    </rPh>
    <rPh sb="2" eb="3">
      <t>ケイ</t>
    </rPh>
    <phoneticPr fontId="4"/>
  </si>
  <si>
    <t>返還額</t>
    <rPh sb="0" eb="2">
      <t>ヘンカン</t>
    </rPh>
    <rPh sb="2" eb="3">
      <t>ガク</t>
    </rPh>
    <phoneticPr fontId="4"/>
  </si>
  <si>
    <r>
      <rPr>
        <sz val="10"/>
        <color rgb="FFFF0000"/>
        <rFont val="Meiryo UI"/>
        <family val="3"/>
        <charset val="128"/>
      </rPr>
      <t>【必須】</t>
    </r>
    <r>
      <rPr>
        <sz val="10"/>
        <rFont val="Meiryo UI"/>
        <family val="3"/>
        <charset val="128"/>
      </rPr>
      <t>交流計画のテーマ</t>
    </r>
    <rPh sb="1" eb="3">
      <t>ヒッス</t>
    </rPh>
    <rPh sb="4" eb="6">
      <t>コウリュウ</t>
    </rPh>
    <rPh sb="6" eb="8">
      <t>ケイカク</t>
    </rPh>
    <phoneticPr fontId="4"/>
  </si>
  <si>
    <t>１）受入れ機関概要</t>
    <rPh sb="2" eb="4">
      <t>ウケイレ</t>
    </rPh>
    <rPh sb="5" eb="7">
      <t>キカン</t>
    </rPh>
    <rPh sb="7" eb="9">
      <t>ガイヨウ</t>
    </rPh>
    <phoneticPr fontId="4"/>
  </si>
  <si>
    <t>E-mail</t>
    <phoneticPr fontId="4"/>
  </si>
  <si>
    <r>
      <rPr>
        <sz val="10"/>
        <color rgb="FFFF0000"/>
        <rFont val="Meiryo UI"/>
        <family val="3"/>
        <charset val="128"/>
      </rPr>
      <t>【必須】</t>
    </r>
    <r>
      <rPr>
        <sz val="10"/>
        <color theme="1"/>
        <rFont val="Meiryo UI"/>
        <family val="3"/>
        <charset val="128"/>
      </rPr>
      <t xml:space="preserve">契約法人情報
</t>
    </r>
    <r>
      <rPr>
        <sz val="7.5"/>
        <color rgb="FFFF0000"/>
        <rFont val="Meiryo UI"/>
        <family val="3"/>
        <charset val="128"/>
      </rPr>
      <t>※受入れ機関と同一の場合も記入</t>
    </r>
    <rPh sb="1" eb="3">
      <t>ヒッス</t>
    </rPh>
    <rPh sb="4" eb="6">
      <t>ケイヤク</t>
    </rPh>
    <rPh sb="6" eb="8">
      <t>ホウジン</t>
    </rPh>
    <rPh sb="8" eb="10">
      <t>ジョウホウ</t>
    </rPh>
    <rPh sb="12" eb="14">
      <t>ウケイ</t>
    </rPh>
    <rPh sb="15" eb="17">
      <t>キカン</t>
    </rPh>
    <rPh sb="18" eb="20">
      <t>ドウイツ</t>
    </rPh>
    <rPh sb="21" eb="23">
      <t>バアイ</t>
    </rPh>
    <rPh sb="24" eb="26">
      <t>キニュウ</t>
    </rPh>
    <phoneticPr fontId="4"/>
  </si>
  <si>
    <t>契約法人名</t>
    <rPh sb="0" eb="2">
      <t>ケイヤク</t>
    </rPh>
    <rPh sb="2" eb="4">
      <t>ホウジン</t>
    </rPh>
    <rPh sb="4" eb="5">
      <t>メイ</t>
    </rPh>
    <phoneticPr fontId="4"/>
  </si>
  <si>
    <t>実施責任者</t>
    <phoneticPr fontId="4"/>
  </si>
  <si>
    <t>受 付 番 号</t>
    <rPh sb="0" eb="1">
      <t>ウケ</t>
    </rPh>
    <rPh sb="2" eb="3">
      <t>ツキ</t>
    </rPh>
    <rPh sb="4" eb="5">
      <t>バン</t>
    </rPh>
    <rPh sb="6" eb="7">
      <t>ゴウ</t>
    </rPh>
    <phoneticPr fontId="3"/>
  </si>
  <si>
    <t>負担対象費用［直接経費］収支簿</t>
    <phoneticPr fontId="4"/>
  </si>
  <si>
    <r>
      <rPr>
        <sz val="10"/>
        <color rgb="FFFF0000"/>
        <rFont val="Meiryo UI"/>
        <family val="3"/>
        <charset val="128"/>
      </rPr>
      <t>【必須】</t>
    </r>
    <r>
      <rPr>
        <sz val="10"/>
        <rFont val="Meiryo UI"/>
        <family val="3"/>
        <charset val="128"/>
      </rPr>
      <t>受入れ機関名（日本語）</t>
    </r>
    <rPh sb="1" eb="3">
      <t>ヒッス</t>
    </rPh>
    <rPh sb="4" eb="6">
      <t>ウケイ</t>
    </rPh>
    <rPh sb="7" eb="9">
      <t>キカン</t>
    </rPh>
    <rPh sb="9" eb="10">
      <t>メイ</t>
    </rPh>
    <phoneticPr fontId="4"/>
  </si>
  <si>
    <t>部署</t>
    <rPh sb="0" eb="2">
      <t>ブショ</t>
    </rPh>
    <phoneticPr fontId="4"/>
  </si>
  <si>
    <t>部署・役職</t>
    <rPh sb="0" eb="2">
      <t>ブショ</t>
    </rPh>
    <rPh sb="3" eb="5">
      <t>ヤクショク</t>
    </rPh>
    <phoneticPr fontId="4"/>
  </si>
  <si>
    <t>(報告日)</t>
    <rPh sb="1" eb="3">
      <t>ホウコク</t>
    </rPh>
    <rPh sb="3" eb="4">
      <t>ビ</t>
    </rPh>
    <phoneticPr fontId="4"/>
  </si>
  <si>
    <t>（金額単位：円）</t>
    <rPh sb="1" eb="3">
      <t>キンガク</t>
    </rPh>
    <phoneticPr fontId="4"/>
  </si>
  <si>
    <t>合　計</t>
    <rPh sb="0" eb="1">
      <t>ゴウ</t>
    </rPh>
    <rPh sb="2" eb="3">
      <t>ケイ</t>
    </rPh>
    <phoneticPr fontId="4"/>
  </si>
  <si>
    <t>消費税</t>
    <rPh sb="0" eb="3">
      <t>ショウヒゼイ</t>
    </rPh>
    <phoneticPr fontId="3"/>
  </si>
  <si>
    <t>プログラム</t>
    <phoneticPr fontId="3"/>
  </si>
  <si>
    <t>法  人  名</t>
    <rPh sb="0" eb="1">
      <t>ホウ</t>
    </rPh>
    <rPh sb="3" eb="4">
      <t>ヒト</t>
    </rPh>
    <rPh sb="6" eb="7">
      <t>メイ</t>
    </rPh>
    <phoneticPr fontId="4"/>
  </si>
  <si>
    <t>入力補助のため表示
印刷されません。</t>
    <rPh sb="0" eb="2">
      <t>ニュウリョク</t>
    </rPh>
    <rPh sb="2" eb="4">
      <t>ホジョ</t>
    </rPh>
    <rPh sb="7" eb="9">
      <t>ヒョウジ</t>
    </rPh>
    <rPh sb="10" eb="12">
      <t>インサツ</t>
    </rPh>
    <phoneticPr fontId="4"/>
  </si>
  <si>
    <t>直 接 経 費</t>
    <phoneticPr fontId="4"/>
  </si>
  <si>
    <t>渡 航 費 以 外</t>
    <rPh sb="0" eb="1">
      <t>ワタリ</t>
    </rPh>
    <rPh sb="2" eb="3">
      <t>ワタル</t>
    </rPh>
    <rPh sb="4" eb="5">
      <t>ヒ</t>
    </rPh>
    <rPh sb="6" eb="7">
      <t>イ</t>
    </rPh>
    <rPh sb="8" eb="9">
      <t>ソト</t>
    </rPh>
    <phoneticPr fontId="3"/>
  </si>
  <si>
    <t>経費</t>
    <phoneticPr fontId="4"/>
  </si>
  <si>
    <t>相当額</t>
    <phoneticPr fontId="4"/>
  </si>
  <si>
    <t>一 般</t>
    <phoneticPr fontId="4"/>
  </si>
  <si>
    <t>管理費</t>
    <phoneticPr fontId="4"/>
  </si>
  <si>
    <t>返還内訳</t>
    <rPh sb="0" eb="2">
      <t>ヘンカン</t>
    </rPh>
    <rPh sb="2" eb="4">
      <t>ウチワケ</t>
    </rPh>
    <phoneticPr fontId="4"/>
  </si>
  <si>
    <t>実施主担当者</t>
    <rPh sb="0" eb="2">
      <t>ジッシ</t>
    </rPh>
    <rPh sb="2" eb="3">
      <t>シュ</t>
    </rPh>
    <rPh sb="3" eb="6">
      <t>タントウシャ</t>
    </rPh>
    <phoneticPr fontId="4"/>
  </si>
  <si>
    <t>（写真を貼付してください）</t>
    <rPh sb="1" eb="3">
      <t>シャシン</t>
    </rPh>
    <rPh sb="4" eb="6">
      <t>ハリツ</t>
    </rPh>
    <phoneticPr fontId="29"/>
  </si>
  <si>
    <t>（写真のキャプションを記入）</t>
    <rPh sb="1" eb="3">
      <t>シャシン</t>
    </rPh>
    <rPh sb="11" eb="13">
      <t>キニュウ</t>
    </rPh>
    <phoneticPr fontId="4"/>
  </si>
  <si>
    <t>キャプション３：</t>
  </si>
  <si>
    <t>キャプション２：</t>
  </si>
  <si>
    <t>キャプション１：</t>
  </si>
  <si>
    <t>３．活動の写真</t>
    <phoneticPr fontId="4"/>
  </si>
  <si>
    <t>（ない場合は「なし」と記入）</t>
    <rPh sb="3" eb="5">
      <t>バアイ</t>
    </rPh>
    <rPh sb="11" eb="13">
      <t>キニュウ</t>
    </rPh>
    <phoneticPr fontId="4"/>
  </si>
  <si>
    <t>２．取材の連絡</t>
    <phoneticPr fontId="4"/>
  </si>
  <si>
    <t>その他、特筆したい事項がある場合はこちらに記入</t>
    <phoneticPr fontId="4"/>
  </si>
  <si>
    <t>11)</t>
    <phoneticPr fontId="3"/>
  </si>
  <si>
    <t xml:space="preserve">関連法令（安全保障管理を含む）および実施協定等を遵守して、交流計画を適切に遂行した。    </t>
  </si>
  <si>
    <t>実施状況</t>
    <phoneticPr fontId="4"/>
  </si>
  <si>
    <t>10)</t>
    <phoneticPr fontId="3"/>
  </si>
  <si>
    <t>別添記載のとおり。</t>
  </si>
  <si>
    <t>招へい者修了報告書</t>
    <phoneticPr fontId="4"/>
  </si>
  <si>
    <t>実施主担当者終了報告書</t>
    <phoneticPr fontId="4"/>
  </si>
  <si>
    <t>別添、負担対象費用実績報告書に記載のとおり。</t>
  </si>
  <si>
    <t>負担対象費用</t>
    <phoneticPr fontId="4"/>
  </si>
  <si>
    <t>7)</t>
    <phoneticPr fontId="4"/>
  </si>
  <si>
    <t>招へい者リスト</t>
    <phoneticPr fontId="4"/>
  </si>
  <si>
    <t>6)</t>
    <phoneticPr fontId="4"/>
  </si>
  <si>
    <t>業務計画書のとおり。</t>
  </si>
  <si>
    <t>実施日程・プログラム</t>
    <phoneticPr fontId="4"/>
  </si>
  <si>
    <t>5)</t>
    <phoneticPr fontId="4"/>
  </si>
  <si>
    <t>業務計画書のとおり。</t>
    <phoneticPr fontId="4"/>
  </si>
  <si>
    <t>4)</t>
    <phoneticPr fontId="4"/>
  </si>
  <si>
    <t>2)</t>
    <phoneticPr fontId="4"/>
  </si>
  <si>
    <t>受入れ機関概要</t>
    <phoneticPr fontId="4"/>
  </si>
  <si>
    <t>1)</t>
    <phoneticPr fontId="4"/>
  </si>
  <si>
    <t>１．成果の報告書内容</t>
    <rPh sb="2" eb="4">
      <t>セイカ</t>
    </rPh>
    <rPh sb="5" eb="7">
      <t>ホウコク</t>
    </rPh>
    <rPh sb="7" eb="8">
      <t>ショ</t>
    </rPh>
    <rPh sb="8" eb="10">
      <t>ナイヨウ</t>
    </rPh>
    <phoneticPr fontId="29"/>
  </si>
  <si>
    <t>付実施協定書</t>
    <rPh sb="0" eb="1">
      <t>ヅケ</t>
    </rPh>
    <phoneticPr fontId="29"/>
  </si>
  <si>
    <t>(実施協定日)</t>
    <rPh sb="1" eb="3">
      <t>ジッシ</t>
    </rPh>
    <rPh sb="3" eb="5">
      <t>キョウテイ</t>
    </rPh>
    <rPh sb="5" eb="6">
      <t>ビ</t>
    </rPh>
    <phoneticPr fontId="4"/>
  </si>
  <si>
    <t>法人名</t>
    <rPh sb="0" eb="2">
      <t>ホウジン</t>
    </rPh>
    <phoneticPr fontId="4"/>
  </si>
  <si>
    <t>住所</t>
  </si>
  <si>
    <t>国立研究開発法人科学技術振興機構</t>
  </si>
  <si>
    <t>終 了 報 告 書</t>
    <rPh sb="0" eb="1">
      <t>シュウ</t>
    </rPh>
    <rPh sb="2" eb="3">
      <t>リョウ</t>
    </rPh>
    <rPh sb="4" eb="5">
      <t>ホウ</t>
    </rPh>
    <rPh sb="6" eb="7">
      <t>コク</t>
    </rPh>
    <rPh sb="8" eb="9">
      <t>ショ</t>
    </rPh>
    <phoneticPr fontId="4"/>
  </si>
  <si>
    <t>③　どちらでもない</t>
    <phoneticPr fontId="4"/>
  </si>
  <si>
    <t>）</t>
  </si>
  <si>
    <t>（</t>
  </si>
  <si>
    <t>メール：</t>
  </si>
  <si>
    <t>電話：</t>
    <rPh sb="0" eb="2">
      <t>デンワ</t>
    </rPh>
    <phoneticPr fontId="29"/>
  </si>
  <si>
    <t>氏名：</t>
    <rPh sb="0" eb="2">
      <t>シメイ</t>
    </rPh>
    <phoneticPr fontId="29"/>
  </si>
  <si>
    <t>参照シートから自動入力されます。</t>
    <rPh sb="0" eb="2">
      <t>サンショウ</t>
    </rPh>
    <rPh sb="7" eb="9">
      <t>ジドウ</t>
    </rPh>
    <rPh sb="9" eb="11">
      <t>ニュウリョク</t>
    </rPh>
    <phoneticPr fontId="4"/>
  </si>
  <si>
    <t>部署・役職：</t>
    <rPh sb="0" eb="2">
      <t>ブショ</t>
    </rPh>
    <rPh sb="3" eb="5">
      <t>ヤクショク</t>
    </rPh>
    <phoneticPr fontId="29"/>
  </si>
  <si>
    <t>実施主担当者</t>
    <rPh sb="0" eb="2">
      <t>ジッシ</t>
    </rPh>
    <rPh sb="2" eb="3">
      <t>シュ</t>
    </rPh>
    <rPh sb="3" eb="6">
      <t>タントウシャ</t>
    </rPh>
    <phoneticPr fontId="29"/>
  </si>
  <si>
    <t>受付番号</t>
    <rPh sb="0" eb="2">
      <t>ウケツケ</t>
    </rPh>
    <rPh sb="2" eb="4">
      <t>バンゴウ</t>
    </rPh>
    <phoneticPr fontId="29"/>
  </si>
  <si>
    <t>実施主担当者　終了報告書</t>
    <rPh sb="0" eb="2">
      <t>ジッシ</t>
    </rPh>
    <rPh sb="2" eb="3">
      <t>シュ</t>
    </rPh>
    <rPh sb="3" eb="6">
      <t>タントウシャ</t>
    </rPh>
    <rPh sb="7" eb="9">
      <t>シュウリョウ</t>
    </rPh>
    <rPh sb="9" eb="11">
      <t>ホウコク</t>
    </rPh>
    <rPh sb="11" eb="12">
      <t>ショ</t>
    </rPh>
    <phoneticPr fontId="29"/>
  </si>
  <si>
    <t>告知・成果物等について</t>
    <rPh sb="0" eb="2">
      <t>コクチ</t>
    </rPh>
    <rPh sb="3" eb="5">
      <t>セイカ</t>
    </rPh>
    <rPh sb="6" eb="7">
      <t>トウ</t>
    </rPh>
    <phoneticPr fontId="4"/>
  </si>
  <si>
    <t>住　 　　所</t>
    <phoneticPr fontId="3"/>
  </si>
  <si>
    <t>　上記業務に関する成果の報告書を実施協定書に基づき以下のとおり提出します。</t>
    <rPh sb="25" eb="27">
      <t>イカ</t>
    </rPh>
    <phoneticPr fontId="4"/>
  </si>
  <si>
    <t>参照シート</t>
    <rPh sb="0" eb="2">
      <t>サンショウ</t>
    </rPh>
    <phoneticPr fontId="4"/>
  </si>
  <si>
    <t xml:space="preserve"> 負担対象費用実績報告書（内部監査対応用）</t>
    <rPh sb="13" eb="15">
      <t>ナイブ</t>
    </rPh>
    <rPh sb="15" eb="17">
      <t>カンサ</t>
    </rPh>
    <rPh sb="17" eb="19">
      <t>タイオウ</t>
    </rPh>
    <rPh sb="19" eb="20">
      <t>ヨウ</t>
    </rPh>
    <phoneticPr fontId="4"/>
  </si>
  <si>
    <t>終了報告書類について</t>
    <rPh sb="0" eb="2">
      <t>シュウリョウ</t>
    </rPh>
    <rPh sb="2" eb="5">
      <t>ホウコクショ</t>
    </rPh>
    <rPh sb="5" eb="6">
      <t>ルイ</t>
    </rPh>
    <phoneticPr fontId="4"/>
  </si>
  <si>
    <t>以下の表をご確認のうえ、該当する様式にてご提出をお願いします。</t>
    <rPh sb="0" eb="2">
      <t>イカ</t>
    </rPh>
    <rPh sb="3" eb="4">
      <t>ヒョウ</t>
    </rPh>
    <rPh sb="6" eb="8">
      <t>カクニン</t>
    </rPh>
    <rPh sb="12" eb="14">
      <t>ガイトウ</t>
    </rPh>
    <rPh sb="16" eb="18">
      <t>ヨウシキ</t>
    </rPh>
    <rPh sb="21" eb="23">
      <t>テイシュツ</t>
    </rPh>
    <rPh sb="25" eb="26">
      <t>ネガ</t>
    </rPh>
    <phoneticPr fontId="4"/>
  </si>
  <si>
    <t>終了報告書類は実施いただいたプログラムや内部監査の実施の有無によりご使用いただく書類が異なります。</t>
    <rPh sb="0" eb="2">
      <t>シュウリョウ</t>
    </rPh>
    <rPh sb="2" eb="5">
      <t>ホウコクショ</t>
    </rPh>
    <rPh sb="5" eb="6">
      <t>ルイ</t>
    </rPh>
    <rPh sb="7" eb="9">
      <t>ジッシ</t>
    </rPh>
    <rPh sb="20" eb="22">
      <t>ナイブ</t>
    </rPh>
    <rPh sb="22" eb="24">
      <t>カンサ</t>
    </rPh>
    <rPh sb="25" eb="27">
      <t>ジッシ</t>
    </rPh>
    <rPh sb="28" eb="30">
      <t>ウム</t>
    </rPh>
    <rPh sb="34" eb="36">
      <t>シヨウ</t>
    </rPh>
    <rPh sb="40" eb="42">
      <t>ショルイ</t>
    </rPh>
    <rPh sb="43" eb="44">
      <t>コト</t>
    </rPh>
    <phoneticPr fontId="4"/>
  </si>
  <si>
    <t>様式</t>
    <rPh sb="0" eb="2">
      <t>ヨウシキ</t>
    </rPh>
    <phoneticPr fontId="4"/>
  </si>
  <si>
    <t>提出書類</t>
    <rPh sb="0" eb="2">
      <t>テイシュツ</t>
    </rPh>
    <rPh sb="2" eb="4">
      <t>ショルイ</t>
    </rPh>
    <phoneticPr fontId="4"/>
  </si>
  <si>
    <t>　国立研究開発法人科学技術振興機構
　分任契約担当者　殿</t>
    <rPh sb="23" eb="26">
      <t>タントウシャ</t>
    </rPh>
    <rPh sb="27" eb="28">
      <t>ドノ</t>
    </rPh>
    <phoneticPr fontId="3"/>
  </si>
  <si>
    <t xml:space="preserve">⇐貴機関の文書番号等の記載の
　　必要がある場合は本セル（日付のうえ）
　　に記載ください
</t>
    <rPh sb="1" eb="2">
      <t>キ</t>
    </rPh>
    <rPh sb="2" eb="4">
      <t>キカン</t>
    </rPh>
    <rPh sb="5" eb="7">
      <t>ブンショ</t>
    </rPh>
    <rPh sb="7" eb="10">
      <t>バンゴウナド</t>
    </rPh>
    <rPh sb="11" eb="13">
      <t>キサイ</t>
    </rPh>
    <rPh sb="17" eb="19">
      <t>ヒツヨウ</t>
    </rPh>
    <rPh sb="22" eb="24">
      <t>バアイ</t>
    </rPh>
    <rPh sb="25" eb="26">
      <t>ホン</t>
    </rPh>
    <rPh sb="29" eb="31">
      <t>ヒヅケ</t>
    </rPh>
    <rPh sb="39" eb="41">
      <t>キサイ</t>
    </rPh>
    <phoneticPr fontId="37"/>
  </si>
  <si>
    <t>実 施 主 担 当 者</t>
    <rPh sb="0" eb="1">
      <t>ジツ</t>
    </rPh>
    <rPh sb="2" eb="3">
      <t>シ</t>
    </rPh>
    <rPh sb="4" eb="5">
      <t>オモ</t>
    </rPh>
    <rPh sb="6" eb="7">
      <t>タン</t>
    </rPh>
    <rPh sb="8" eb="9">
      <t>トウ</t>
    </rPh>
    <rPh sb="10" eb="11">
      <t>モノ</t>
    </rPh>
    <phoneticPr fontId="3"/>
  </si>
  <si>
    <t>合計</t>
    <rPh sb="0" eb="2">
      <t>ゴウケイ</t>
    </rPh>
    <phoneticPr fontId="3"/>
  </si>
  <si>
    <t>-</t>
    <phoneticPr fontId="4"/>
  </si>
  <si>
    <t>※渡航費からその他費用への流用はできません。</t>
    <phoneticPr fontId="4"/>
  </si>
  <si>
    <t>契約金額</t>
    <rPh sb="0" eb="2">
      <t>ケイヤク</t>
    </rPh>
    <rPh sb="2" eb="4">
      <t>キンガク</t>
    </rPh>
    <phoneticPr fontId="4"/>
  </si>
  <si>
    <t>分任契約担当者　殿</t>
    <rPh sb="8" eb="9">
      <t>ドノ</t>
    </rPh>
    <phoneticPr fontId="4"/>
  </si>
  <si>
    <t>（　受付番号：</t>
    <rPh sb="2" eb="4">
      <t>ウケツケ</t>
    </rPh>
    <rPh sb="4" eb="6">
      <t>バンゴウ</t>
    </rPh>
    <phoneticPr fontId="4"/>
  </si>
  <si>
    <t>実施機関概要</t>
    <rPh sb="0" eb="2">
      <t>ジッシ</t>
    </rPh>
    <phoneticPr fontId="4"/>
  </si>
  <si>
    <t>実施体制について</t>
    <rPh sb="0" eb="2">
      <t>ジッシ</t>
    </rPh>
    <phoneticPr fontId="4"/>
  </si>
  <si>
    <t>実施内容</t>
    <rPh sb="2" eb="4">
      <t>ナイヨウ</t>
    </rPh>
    <phoneticPr fontId="4"/>
  </si>
  <si>
    <t>参加者修了報告書</t>
    <rPh sb="0" eb="2">
      <t>サンカ</t>
    </rPh>
    <phoneticPr fontId="4"/>
  </si>
  <si>
    <t>参加者情報</t>
    <rPh sb="0" eb="3">
      <t>サンカシャ</t>
    </rPh>
    <rPh sb="3" eb="5">
      <t>ジョウホウ</t>
    </rPh>
    <phoneticPr fontId="4"/>
  </si>
  <si>
    <t>招へい者の受入れおよび受入れ体制について</t>
    <rPh sb="0" eb="1">
      <t>ショウ</t>
    </rPh>
    <rPh sb="3" eb="4">
      <t>シャ</t>
    </rPh>
    <rPh sb="5" eb="6">
      <t>ウ</t>
    </rPh>
    <rPh sb="6" eb="7">
      <t>イ</t>
    </rPh>
    <phoneticPr fontId="4"/>
  </si>
  <si>
    <t>3)</t>
    <phoneticPr fontId="4"/>
  </si>
  <si>
    <t>8)</t>
    <phoneticPr fontId="3"/>
  </si>
  <si>
    <t>＜取材があった場合＞
　取材申込者(所属会社・記者名)
　情報媒体(○○新聞、○○テレビ○○番組)
　掲載日・放映日(○○○○年○月○日)
　を記載ください。 (複数ある場合は複数記載ください)
　記載例：
　①取材者：○○新聞　○○○○　
　　 掲載日：○○○○年○月○日　朝刊（○○地方版）</t>
    <phoneticPr fontId="4"/>
  </si>
  <si>
    <t>　ホームページ等で公開した場合は
　URLを貼り付けてください。</t>
    <phoneticPr fontId="4"/>
  </si>
  <si>
    <t>プログラム名</t>
    <rPh sb="5" eb="6">
      <t>メイ</t>
    </rPh>
    <phoneticPr fontId="29"/>
  </si>
  <si>
    <t>「参照シート」にデータを貼りつけた後、黄色枠内に入力をお願いします。</t>
    <phoneticPr fontId="4"/>
  </si>
  <si>
    <t>問１</t>
    <phoneticPr fontId="4"/>
  </si>
  <si>
    <t>問２</t>
    <phoneticPr fontId="29"/>
  </si>
  <si>
    <t>問３</t>
    <phoneticPr fontId="29"/>
  </si>
  <si>
    <t>問４</t>
    <phoneticPr fontId="4"/>
  </si>
  <si>
    <t>○</t>
    <phoneticPr fontId="4"/>
  </si>
  <si>
    <t>内部監査実施の有無　</t>
    <rPh sb="0" eb="2">
      <t>ナイブ</t>
    </rPh>
    <rPh sb="2" eb="4">
      <t>カンサ</t>
    </rPh>
    <rPh sb="4" eb="6">
      <t>ジッシ</t>
    </rPh>
    <rPh sb="7" eb="9">
      <t>ウム</t>
    </rPh>
    <phoneticPr fontId="4"/>
  </si>
  <si>
    <t>送出し機関概要</t>
    <rPh sb="0" eb="2">
      <t>オクリダ</t>
    </rPh>
    <phoneticPr fontId="4"/>
  </si>
  <si>
    <t>参加機関概要</t>
    <rPh sb="0" eb="2">
      <t>サンカ</t>
    </rPh>
    <rPh sb="2" eb="4">
      <t>キカン</t>
    </rPh>
    <phoneticPr fontId="4"/>
  </si>
  <si>
    <t>9)</t>
    <phoneticPr fontId="3"/>
  </si>
  <si>
    <t>(a)</t>
    <phoneticPr fontId="4"/>
  </si>
  <si>
    <t>(a÷b×c)</t>
    <phoneticPr fontId="4"/>
  </si>
  <si>
    <t>(b)</t>
    <phoneticPr fontId="4"/>
  </si>
  <si>
    <t>(c)</t>
    <phoneticPr fontId="4"/>
  </si>
  <si>
    <t>国立研究開発法人科学技術振興機構
分任契約担当者　殿</t>
    <rPh sb="25" eb="26">
      <t>ドノ</t>
    </rPh>
    <phoneticPr fontId="3"/>
  </si>
  <si>
    <t>さくらサイエンスプログラムを何で知りましたか。</t>
  </si>
  <si>
    <t>①　紙媒体（パンフレット等）</t>
    <phoneticPr fontId="4"/>
  </si>
  <si>
    <t>②　Web（HP等）</t>
    <phoneticPr fontId="4"/>
  </si>
  <si>
    <t>③　JSTからの紹介</t>
    <phoneticPr fontId="4"/>
  </si>
  <si>
    <t>④　知人の紹介</t>
    <phoneticPr fontId="4"/>
  </si>
  <si>
    <t>本事業を利用した動機は何ですか。（複数回答可）</t>
    <phoneticPr fontId="4"/>
  </si>
  <si>
    <t>①　国際化のきっかけ作り</t>
    <phoneticPr fontId="4"/>
  </si>
  <si>
    <t>②　短期間の招へい期間</t>
    <phoneticPr fontId="4"/>
  </si>
  <si>
    <t>③　プログラム設計の自由度</t>
    <phoneticPr fontId="4"/>
  </si>
  <si>
    <t xml:space="preserve">④　組織のPRにつながる </t>
    <phoneticPr fontId="4"/>
  </si>
  <si>
    <t>⑤　国内関係者への波及効果</t>
    <phoneticPr fontId="4"/>
  </si>
  <si>
    <t>⑥　その他（自由記述）</t>
    <phoneticPr fontId="4"/>
  </si>
  <si>
    <t>①　そう思う</t>
    <rPh sb="4" eb="5">
      <t>オモ</t>
    </rPh>
    <phoneticPr fontId="4"/>
  </si>
  <si>
    <t>②　ややそう思う</t>
    <rPh sb="6" eb="7">
      <t>オモ</t>
    </rPh>
    <phoneticPr fontId="4"/>
  </si>
  <si>
    <t>①　新規の組織間協定・プロジェクトに発展すること。</t>
    <phoneticPr fontId="4"/>
  </si>
  <si>
    <t>②　組織内に新規制度につなげる。</t>
    <phoneticPr fontId="4"/>
  </si>
  <si>
    <t>③　再来日または新規の招へいにつなげる。</t>
    <phoneticPr fontId="4"/>
  </si>
  <si>
    <t>④　関係者の国際意識の向上につなげる。</t>
    <phoneticPr fontId="4"/>
  </si>
  <si>
    <t>⑤　関係者との交流の継続国内関係者への波及効果</t>
    <phoneticPr fontId="4"/>
  </si>
  <si>
    <t>問５</t>
    <phoneticPr fontId="4"/>
  </si>
  <si>
    <t>問６</t>
    <phoneticPr fontId="4"/>
  </si>
  <si>
    <t>今後、外国人青少年との交流の継続を希望しますか。</t>
    <phoneticPr fontId="4"/>
  </si>
  <si>
    <t>①　そう思う</t>
    <phoneticPr fontId="4"/>
  </si>
  <si>
    <t>②　ややそう思う</t>
    <phoneticPr fontId="4"/>
  </si>
  <si>
    <t>④　ややそう思わない</t>
    <rPh sb="6" eb="7">
      <t>オモ</t>
    </rPh>
    <phoneticPr fontId="4"/>
  </si>
  <si>
    <t>⑤　そう思わない</t>
    <rPh sb="4" eb="5">
      <t>オモ</t>
    </rPh>
    <phoneticPr fontId="4"/>
  </si>
  <si>
    <t>①　本事業を継続して利用する。</t>
    <phoneticPr fontId="4"/>
  </si>
  <si>
    <t>②　本事業以外の外部機関のプログラムを利用する。</t>
    <phoneticPr fontId="4"/>
  </si>
  <si>
    <t>③　組織独自で継続する。</t>
    <phoneticPr fontId="4"/>
  </si>
  <si>
    <t>④　成果の維持・発展は考えてない。</t>
    <phoneticPr fontId="4"/>
  </si>
  <si>
    <t>①　組織内のニーズが満たされた</t>
    <phoneticPr fontId="4"/>
  </si>
  <si>
    <t>②　海外の連携先候補が見つからない</t>
    <phoneticPr fontId="4"/>
  </si>
  <si>
    <t>③　関連制度に申請する時間・余力がない</t>
    <phoneticPr fontId="4"/>
  </si>
  <si>
    <t>④　予算確保ができない</t>
    <phoneticPr fontId="4"/>
  </si>
  <si>
    <t>⑤　関連プログラムに採択されない</t>
    <phoneticPr fontId="4"/>
  </si>
  <si>
    <t>本事業を今後も利用したいと思いますか。</t>
    <phoneticPr fontId="4"/>
  </si>
  <si>
    <t>問１２</t>
    <phoneticPr fontId="4"/>
  </si>
  <si>
    <t>①　国内他機関の活動情報</t>
    <phoneticPr fontId="4"/>
  </si>
  <si>
    <t>②　他機関との情報交換の機会</t>
    <phoneticPr fontId="4"/>
  </si>
  <si>
    <t>③　海外の送り出し機関の紹介</t>
    <phoneticPr fontId="4"/>
  </si>
  <si>
    <t>④　申請に係る個別サポート</t>
    <phoneticPr fontId="4"/>
  </si>
  <si>
    <t>問１４</t>
    <phoneticPr fontId="4"/>
  </si>
  <si>
    <t>①　応募要件</t>
    <phoneticPr fontId="4"/>
  </si>
  <si>
    <t>②　申請期間</t>
    <phoneticPr fontId="4"/>
  </si>
  <si>
    <t>③　応募様式</t>
    <phoneticPr fontId="4"/>
  </si>
  <si>
    <t>④　問い合わせ対応</t>
    <phoneticPr fontId="4"/>
  </si>
  <si>
    <t>⑤　特に現状で問題ない</t>
    <phoneticPr fontId="4"/>
  </si>
  <si>
    <t>その他さくらサイエンスプログラムに関して、今後の改善点やその他のご要望について自由に記入してください。（自由記述）</t>
    <phoneticPr fontId="4"/>
  </si>
  <si>
    <t>今回の実施により、受入れ/実施機関としての今後の成果を期待しますか。</t>
    <rPh sb="13" eb="15">
      <t>ジッシ</t>
    </rPh>
    <phoneticPr fontId="4"/>
  </si>
  <si>
    <t>）</t>
    <phoneticPr fontId="4"/>
  </si>
  <si>
    <t>その理由があればご記載ください。（自由記述）</t>
    <phoneticPr fontId="4"/>
  </si>
  <si>
    <t>⑤　その他（自由記述）　　（</t>
    <phoneticPr fontId="4"/>
  </si>
  <si>
    <t>⑥　その他（自由記述）　　（</t>
    <phoneticPr fontId="4"/>
  </si>
  <si>
    <t>本事業の利用にあたり、支援に関して希望するものを選択してください。（複数回答可）</t>
    <rPh sb="34" eb="36">
      <t>フクスウ</t>
    </rPh>
    <rPh sb="36" eb="38">
      <t>カイトウ</t>
    </rPh>
    <rPh sb="38" eb="39">
      <t>カ</t>
    </rPh>
    <phoneticPr fontId="4"/>
  </si>
  <si>
    <t>さくらサイエンスプログラムの公募プログラムに関して、改善を希望する部分はありますか。（複数回答可）</t>
    <rPh sb="43" eb="45">
      <t>フクスウ</t>
    </rPh>
    <rPh sb="45" eb="47">
      <t>カイトウ</t>
    </rPh>
    <rPh sb="47" eb="48">
      <t>カ</t>
    </rPh>
    <phoneticPr fontId="4"/>
  </si>
  <si>
    <t>消費税
相当額</t>
    <rPh sb="0" eb="3">
      <t>ショウヒゼイ</t>
    </rPh>
    <rPh sb="4" eb="7">
      <t>ソウトウガク</t>
    </rPh>
    <phoneticPr fontId="3"/>
  </si>
  <si>
    <t>プログラム
経費</t>
    <rPh sb="6" eb="8">
      <t>ケイヒ</t>
    </rPh>
    <phoneticPr fontId="3"/>
  </si>
  <si>
    <t>渡航費への
流用額</t>
    <rPh sb="0" eb="3">
      <t>トコウヒ</t>
    </rPh>
    <phoneticPr fontId="4"/>
  </si>
  <si>
    <t>⇐負担対象費用実績報告において
　　特筆すべき事項がある場合に記入してください。</t>
    <rPh sb="1" eb="3">
      <t>フタン</t>
    </rPh>
    <rPh sb="3" eb="5">
      <t>タイショウ</t>
    </rPh>
    <rPh sb="5" eb="7">
      <t>ヒヨウ</t>
    </rPh>
    <rPh sb="7" eb="9">
      <t>ジッセキ</t>
    </rPh>
    <rPh sb="9" eb="11">
      <t>ホウコク</t>
    </rPh>
    <rPh sb="18" eb="20">
      <t>トクヒツ</t>
    </rPh>
    <rPh sb="23" eb="25">
      <t>ジコウ</t>
    </rPh>
    <rPh sb="28" eb="30">
      <t>バアイ</t>
    </rPh>
    <rPh sb="31" eb="33">
      <t>キニュウ</t>
    </rPh>
    <phoneticPr fontId="4"/>
  </si>
  <si>
    <r>
      <rPr>
        <b/>
        <sz val="9"/>
        <color theme="0"/>
        <rFont val="Meiryo UI"/>
        <family val="3"/>
        <charset val="128"/>
      </rPr>
      <t>　＜一般管理費の計上について＞</t>
    </r>
    <r>
      <rPr>
        <sz val="9"/>
        <color theme="0"/>
        <rFont val="Meiryo UI"/>
        <family val="3"/>
        <charset val="128"/>
      </rPr>
      <t xml:space="preserve">
　直接経費の執行状況（使用割合）に応じ、計上いただける一般管理費の
　上限額も変動します。直接経費の決算額が、直接経費の予算額に満たない場合は、
　下記の方法で一般管理費の上限額が算出できます。
　(a:直接経費分の決算金額の計）÷（b:直接経費分の予算金額の計）
　×（c:一般管理費分の予算額）＝（計上いただける一般管理費の上限額）
　※１円未満切り捨て　(電卓では桁落ちがあるため、Excel上での計算結果を表示)</t>
    </r>
    <phoneticPr fontId="4"/>
  </si>
  <si>
    <t>特にない場合は「なし」と記入してください。</t>
    <rPh sb="0" eb="1">
      <t>トク</t>
    </rPh>
    <rPh sb="4" eb="6">
      <t>バアイ</t>
    </rPh>
    <rPh sb="12" eb="14">
      <t>キニュウ</t>
    </rPh>
    <phoneticPr fontId="4"/>
  </si>
  <si>
    <t>出金日</t>
    <rPh sb="0" eb="2">
      <t>シュッキン</t>
    </rPh>
    <rPh sb="2" eb="3">
      <t>ヒ</t>
    </rPh>
    <phoneticPr fontId="3"/>
  </si>
  <si>
    <t>支出額計</t>
    <phoneticPr fontId="3"/>
  </si>
  <si>
    <t>項</t>
    <rPh sb="0" eb="1">
      <t>コウ</t>
    </rPh>
    <phoneticPr fontId="3"/>
  </si>
  <si>
    <t>番</t>
    <rPh sb="0" eb="1">
      <t>バン</t>
    </rPh>
    <phoneticPr fontId="3"/>
  </si>
  <si>
    <t>支払先</t>
    <phoneticPr fontId="3"/>
  </si>
  <si>
    <t>問4回答</t>
    <rPh sb="0" eb="1">
      <t>トイ</t>
    </rPh>
    <rPh sb="2" eb="4">
      <t>カイトウ</t>
    </rPh>
    <phoneticPr fontId="4"/>
  </si>
  <si>
    <t>↓trueの数</t>
    <rPh sb="6" eb="7">
      <t>カズ</t>
    </rPh>
    <phoneticPr fontId="4"/>
  </si>
  <si>
    <t>問11回答</t>
    <rPh sb="0" eb="1">
      <t>トイ</t>
    </rPh>
    <rPh sb="3" eb="5">
      <t>カイトウ</t>
    </rPh>
    <phoneticPr fontId="4"/>
  </si>
  <si>
    <t>問5回答</t>
    <rPh sb="0" eb="1">
      <t>トイ</t>
    </rPh>
    <rPh sb="2" eb="4">
      <t>カイトウ</t>
    </rPh>
    <phoneticPr fontId="4"/>
  </si>
  <si>
    <t>問6回答</t>
    <rPh sb="0" eb="1">
      <t>トイ</t>
    </rPh>
    <rPh sb="2" eb="4">
      <t>カイトウ</t>
    </rPh>
    <phoneticPr fontId="4"/>
  </si>
  <si>
    <t>Ver. 2401</t>
    <phoneticPr fontId="4"/>
  </si>
  <si>
    <t>【様式2】業務計画書　受入れ機関概要　※オンラインは「実施機関概要」</t>
    <rPh sb="1" eb="3">
      <t>ヨウシキ</t>
    </rPh>
    <rPh sb="5" eb="7">
      <t>ギョウム</t>
    </rPh>
    <rPh sb="11" eb="13">
      <t>ウケイ</t>
    </rPh>
    <rPh sb="14" eb="16">
      <t>キカン</t>
    </rPh>
    <rPh sb="16" eb="18">
      <t>ガイヨウ</t>
    </rPh>
    <rPh sb="27" eb="29">
      <t>ジッシ</t>
    </rPh>
    <rPh sb="29" eb="31">
      <t>キカン</t>
    </rPh>
    <rPh sb="31" eb="33">
      <t>ガイヨウ</t>
    </rPh>
    <phoneticPr fontId="4"/>
  </si>
  <si>
    <t>【様式8】負担対象費用実績報告書　経理様式1</t>
    <rPh sb="1" eb="3">
      <t>ヨウシキ</t>
    </rPh>
    <rPh sb="17" eb="19">
      <t>ケイリ</t>
    </rPh>
    <rPh sb="19" eb="21">
      <t>ヨウシキ</t>
    </rPh>
    <phoneticPr fontId="4"/>
  </si>
  <si>
    <t>【様式8】負担対象費用実績報告書　経理様式2</t>
    <rPh sb="1" eb="3">
      <t>ヨウシキ</t>
    </rPh>
    <phoneticPr fontId="4"/>
  </si>
  <si>
    <t>【様式10-1】終了報告書</t>
    <rPh sb="1" eb="3">
      <t>ヨウシキ</t>
    </rPh>
    <rPh sb="8" eb="10">
      <t>シュウリョウ</t>
    </rPh>
    <rPh sb="10" eb="13">
      <t>ホウコクショ</t>
    </rPh>
    <phoneticPr fontId="4"/>
  </si>
  <si>
    <t>【様式10-2】実施主担当者終了報告書</t>
    <rPh sb="1" eb="3">
      <t>ヨウシキ</t>
    </rPh>
    <rPh sb="8" eb="10">
      <t>ジッシ</t>
    </rPh>
    <rPh sb="10" eb="11">
      <t>シュ</t>
    </rPh>
    <rPh sb="11" eb="14">
      <t>タントウシャ</t>
    </rPh>
    <rPh sb="14" eb="16">
      <t>シュウリョウ</t>
    </rPh>
    <rPh sb="16" eb="19">
      <t>ホウコクショ</t>
    </rPh>
    <phoneticPr fontId="4"/>
  </si>
  <si>
    <t>摘要
(用途/詳細)</t>
    <phoneticPr fontId="3"/>
  </si>
  <si>
    <t>JSTへの返還金額（概算払の場合）</t>
    <rPh sb="5" eb="7">
      <t>ヘンカン</t>
    </rPh>
    <rPh sb="7" eb="9">
      <t>キンガク</t>
    </rPh>
    <rPh sb="10" eb="12">
      <t>ガイサン</t>
    </rPh>
    <rPh sb="12" eb="13">
      <t>バラ</t>
    </rPh>
    <rPh sb="14" eb="16">
      <t>バアイ</t>
    </rPh>
    <phoneticPr fontId="4"/>
  </si>
  <si>
    <t>JSTへの返還金額（概算払の場合）</t>
    <rPh sb="5" eb="7">
      <t>ヘンカン</t>
    </rPh>
    <rPh sb="7" eb="9">
      <t>キンガク</t>
    </rPh>
    <rPh sb="10" eb="12">
      <t>ガイサン</t>
    </rPh>
    <rPh sb="12" eb="13">
      <t>バライ</t>
    </rPh>
    <rPh sb="14" eb="16">
      <t>バアイ</t>
    </rPh>
    <phoneticPr fontId="4"/>
  </si>
  <si>
    <r>
      <rPr>
        <b/>
        <sz val="9"/>
        <color theme="0"/>
        <rFont val="Meiryo UI"/>
        <family val="3"/>
        <charset val="128"/>
      </rPr>
      <t>　＜決算金額の内訳＞</t>
    </r>
    <r>
      <rPr>
        <sz val="9"/>
        <color theme="0"/>
        <rFont val="Meiryo UI"/>
        <family val="3"/>
        <charset val="128"/>
      </rPr>
      <t xml:space="preserve">
　実際に予算を執行した金額を入力してください。
</t>
    </r>
    <r>
      <rPr>
        <b/>
        <sz val="9"/>
        <color theme="0"/>
        <rFont val="Meiryo UI"/>
        <family val="3"/>
        <charset val="128"/>
      </rPr>
      <t>　＜予算金額の内訳＞</t>
    </r>
    <r>
      <rPr>
        <sz val="9"/>
        <color theme="0"/>
        <rFont val="Meiryo UI"/>
        <family val="3"/>
        <charset val="128"/>
      </rPr>
      <t xml:space="preserve">
　</t>
    </r>
    <r>
      <rPr>
        <b/>
        <u/>
        <sz val="9"/>
        <color theme="0"/>
        <rFont val="Meiryo UI"/>
        <family val="3"/>
        <charset val="128"/>
      </rPr>
      <t>契約時の【様式２】業務計画書</t>
    </r>
    <r>
      <rPr>
        <sz val="9"/>
        <color theme="0"/>
        <rFont val="Meiryo UI"/>
        <family val="3"/>
        <charset val="128"/>
      </rPr>
      <t>の経費概算見積書に記載されている各費目および
　一般管理費の金額を転記してください。※金額の変更はできません。
　※オンラインプログラムで契約している場合は渡航費の欄に「０」を入力してください。</t>
    </r>
    <rPh sb="2" eb="4">
      <t>ケッサン</t>
    </rPh>
    <rPh sb="4" eb="6">
      <t>キンガク</t>
    </rPh>
    <rPh sb="7" eb="9">
      <t>ウチワケ</t>
    </rPh>
    <rPh sb="12" eb="14">
      <t>ジッサイ</t>
    </rPh>
    <rPh sb="15" eb="17">
      <t>ヨサン</t>
    </rPh>
    <rPh sb="18" eb="20">
      <t>シッコウ</t>
    </rPh>
    <rPh sb="22" eb="24">
      <t>キンガク</t>
    </rPh>
    <rPh sb="25" eb="27">
      <t>ニュウリョク</t>
    </rPh>
    <rPh sb="38" eb="40">
      <t>ヨサン</t>
    </rPh>
    <rPh sb="40" eb="42">
      <t>キンガク</t>
    </rPh>
    <rPh sb="43" eb="45">
      <t>ウチワケ</t>
    </rPh>
    <rPh sb="48" eb="51">
      <t>ケイヤクジ</t>
    </rPh>
    <rPh sb="132" eb="134">
      <t>ケイヤク</t>
    </rPh>
    <rPh sb="138" eb="140">
      <t>バアイ</t>
    </rPh>
    <rPh sb="141" eb="144">
      <t>トコウヒ</t>
    </rPh>
    <rPh sb="145" eb="146">
      <t>ラン</t>
    </rPh>
    <rPh sb="151" eb="153">
      <t>ニュウリョク</t>
    </rPh>
    <phoneticPr fontId="37"/>
  </si>
  <si>
    <r>
      <rPr>
        <b/>
        <sz val="9"/>
        <color theme="0"/>
        <rFont val="Meiryo UI"/>
        <family val="3"/>
        <charset val="128"/>
      </rPr>
      <t>　＜一般管理費の計上について＞</t>
    </r>
    <r>
      <rPr>
        <sz val="9"/>
        <color theme="0"/>
        <rFont val="Meiryo UI"/>
        <family val="3"/>
        <charset val="128"/>
      </rPr>
      <t xml:space="preserve">
　直接経費の執行状況（使用割合）に応じ、計上いただける一般管理費の
  上限額も変動します。直接経費の決算額が、直接経費の予算額に満たない場合は、
  下記の方法で一般管理費の上限額が算出できます。
　(a:直接経費分の決算金額の計）÷（b:直接経費分の予算金額の計）
　×（c:一般管理費分の予算額）＝（計上いただける一般管理費の上限額）
　※１円未満切り捨て　(電卓では桁落ちがあるため、Excel上での計算結果を表示)</t>
    </r>
    <phoneticPr fontId="4"/>
  </si>
  <si>
    <t>　黄色枠内に入力をお願いします。
　その他の欄は「参照シート」および「経理様式２」より自動入力されます。</t>
    <phoneticPr fontId="4"/>
  </si>
  <si>
    <t xml:space="preserve">
⇐貴機関の文書番号等の記載の必要がある場合は本セル（日付のうえ）
　　に記載ください
</t>
    <rPh sb="2" eb="3">
      <t>キ</t>
    </rPh>
    <rPh sb="3" eb="5">
      <t>キカン</t>
    </rPh>
    <rPh sb="6" eb="8">
      <t>ブンショ</t>
    </rPh>
    <rPh sb="8" eb="11">
      <t>バンゴウナド</t>
    </rPh>
    <rPh sb="12" eb="14">
      <t>キサイ</t>
    </rPh>
    <rPh sb="15" eb="17">
      <t>ヒツヨウ</t>
    </rPh>
    <rPh sb="20" eb="22">
      <t>バアイ</t>
    </rPh>
    <rPh sb="23" eb="24">
      <t>ホン</t>
    </rPh>
    <rPh sb="27" eb="29">
      <t>ヒヅケ</t>
    </rPh>
    <rPh sb="37" eb="39">
      <t>キサイ</t>
    </rPh>
    <phoneticPr fontId="37"/>
  </si>
  <si>
    <t>★</t>
    <phoneticPr fontId="37"/>
  </si>
  <si>
    <r>
      <rPr>
        <sz val="10"/>
        <color rgb="FFFF0000"/>
        <rFont val="Meiryo UI"/>
        <family val="3"/>
        <charset val="128"/>
      </rPr>
      <t>【必須】</t>
    </r>
    <r>
      <rPr>
        <sz val="10"/>
        <rFont val="Meiryo UI"/>
        <family val="3"/>
        <charset val="128"/>
      </rPr>
      <t>コース名</t>
    </r>
    <rPh sb="1" eb="3">
      <t>ヒッス</t>
    </rPh>
    <phoneticPr fontId="4"/>
  </si>
  <si>
    <r>
      <rPr>
        <sz val="10"/>
        <color rgb="FFFF0000"/>
        <rFont val="Meiryo UI"/>
        <family val="3"/>
        <charset val="128"/>
      </rPr>
      <t>【必須】</t>
    </r>
    <r>
      <rPr>
        <sz val="10"/>
        <rFont val="Meiryo UI"/>
        <family val="3"/>
        <charset val="128"/>
      </rPr>
      <t>招へい期間</t>
    </r>
    <r>
      <rPr>
        <sz val="8"/>
        <rFont val="Meiryo UI"/>
        <family val="3"/>
        <charset val="128"/>
      </rPr>
      <t>（日本入国日～出国日）</t>
    </r>
    <rPh sb="1" eb="3">
      <t>ヒッス</t>
    </rPh>
    <rPh sb="4" eb="5">
      <t>ショウ</t>
    </rPh>
    <rPh sb="7" eb="9">
      <t>キカン</t>
    </rPh>
    <rPh sb="8" eb="9">
      <t>テイキ</t>
    </rPh>
    <phoneticPr fontId="4"/>
  </si>
  <si>
    <r>
      <rPr>
        <sz val="10"/>
        <color rgb="FFFF0000"/>
        <rFont val="Meiryo UI"/>
        <family val="3"/>
        <charset val="128"/>
      </rPr>
      <t>【必須】</t>
    </r>
    <r>
      <rPr>
        <sz val="9"/>
        <rFont val="Meiryo UI"/>
        <family val="3"/>
        <charset val="128"/>
      </rPr>
      <t>招へい前後に実施するオンライン交流の有無</t>
    </r>
    <r>
      <rPr>
        <sz val="8"/>
        <rFont val="Meiryo UI"/>
        <family val="3"/>
        <charset val="128"/>
      </rPr>
      <t xml:space="preserve">
　実施する場合は実施日程（開始日～終了日）</t>
    </r>
    <rPh sb="1" eb="3">
      <t>ヒッス</t>
    </rPh>
    <rPh sb="4" eb="5">
      <t>ショウ</t>
    </rPh>
    <rPh sb="7" eb="9">
      <t>ゼンゴ</t>
    </rPh>
    <rPh sb="10" eb="12">
      <t>ジッシ</t>
    </rPh>
    <rPh sb="22" eb="24">
      <t>ウム</t>
    </rPh>
    <rPh sb="26" eb="28">
      <t>ジッシ</t>
    </rPh>
    <rPh sb="30" eb="32">
      <t>バアイ</t>
    </rPh>
    <rPh sb="33" eb="35">
      <t>ジッシ</t>
    </rPh>
    <rPh sb="35" eb="37">
      <t>ニッテイ</t>
    </rPh>
    <phoneticPr fontId="4"/>
  </si>
  <si>
    <r>
      <rPr>
        <sz val="10"/>
        <color rgb="FFFF0000"/>
        <rFont val="Meiryo UI"/>
        <family val="3"/>
        <charset val="128"/>
      </rPr>
      <t>【必須】</t>
    </r>
    <r>
      <rPr>
        <sz val="10"/>
        <rFont val="Meiryo UI"/>
        <family val="3"/>
        <charset val="128"/>
      </rPr>
      <t>「修了証」記載機関名（英語）</t>
    </r>
    <rPh sb="1" eb="3">
      <t>ヒッス</t>
    </rPh>
    <rPh sb="5" eb="8">
      <t>シュウリョウショウ</t>
    </rPh>
    <rPh sb="9" eb="11">
      <t>キサイ</t>
    </rPh>
    <rPh sb="11" eb="13">
      <t>キカン</t>
    </rPh>
    <rPh sb="13" eb="14">
      <t>メイ</t>
    </rPh>
    <phoneticPr fontId="4"/>
  </si>
  <si>
    <r>
      <rPr>
        <sz val="10"/>
        <color rgb="FFFF0000"/>
        <rFont val="Meiryo UI"/>
        <family val="3"/>
        <charset val="128"/>
      </rPr>
      <t>【必須】</t>
    </r>
    <r>
      <rPr>
        <sz val="10"/>
        <color theme="1"/>
        <rFont val="Meiryo UI"/>
        <family val="2"/>
        <charset val="128"/>
      </rPr>
      <t>実施主担当者</t>
    </r>
    <r>
      <rPr>
        <sz val="8"/>
        <color theme="1"/>
        <rFont val="Meiryo UI"/>
        <family val="3"/>
        <charset val="128"/>
      </rPr>
      <t xml:space="preserve">
</t>
    </r>
    <r>
      <rPr>
        <sz val="7.5"/>
        <color theme="1"/>
        <rFont val="Meiryo UI"/>
        <family val="3"/>
        <charset val="128"/>
      </rPr>
      <t>（交流を中心的に実施する
　担当者）</t>
    </r>
    <rPh sb="1" eb="3">
      <t>ヒッス</t>
    </rPh>
    <rPh sb="4" eb="6">
      <t>ジッシ</t>
    </rPh>
    <rPh sb="6" eb="7">
      <t>シュ</t>
    </rPh>
    <rPh sb="7" eb="10">
      <t>タントウシャ</t>
    </rPh>
    <rPh sb="27" eb="28">
      <t>シャ</t>
    </rPh>
    <phoneticPr fontId="4"/>
  </si>
  <si>
    <r>
      <rPr>
        <sz val="10"/>
        <color rgb="FFFF0000"/>
        <rFont val="Meiryo UI"/>
        <family val="3"/>
        <charset val="128"/>
      </rPr>
      <t>【必須】</t>
    </r>
    <r>
      <rPr>
        <sz val="10"/>
        <color theme="1"/>
        <rFont val="Meiryo UI"/>
        <family val="2"/>
        <charset val="128"/>
      </rPr>
      <t xml:space="preserve">連絡担当者
</t>
    </r>
    <r>
      <rPr>
        <sz val="7.5"/>
        <color theme="1"/>
        <rFont val="Meiryo UI"/>
        <family val="3"/>
        <charset val="128"/>
      </rPr>
      <t>（JSTと連絡調整を行う担当者）</t>
    </r>
    <rPh sb="1" eb="3">
      <t>ヒッス</t>
    </rPh>
    <rPh sb="4" eb="6">
      <t>レンラク</t>
    </rPh>
    <rPh sb="6" eb="9">
      <t>タントウシャ</t>
    </rPh>
    <rPh sb="15" eb="17">
      <t>レンラク</t>
    </rPh>
    <rPh sb="17" eb="19">
      <t>チョウセイ</t>
    </rPh>
    <rPh sb="20" eb="21">
      <t>オコナ</t>
    </rPh>
    <rPh sb="22" eb="25">
      <t>タントウシャ</t>
    </rPh>
    <phoneticPr fontId="4"/>
  </si>
  <si>
    <r>
      <rPr>
        <sz val="10"/>
        <color rgb="FFFF0000"/>
        <rFont val="Meiryo UI"/>
        <family val="3"/>
        <charset val="128"/>
      </rPr>
      <t>【必須】</t>
    </r>
    <r>
      <rPr>
        <sz val="10"/>
        <color theme="1"/>
        <rFont val="Meiryo UI"/>
        <family val="2"/>
        <charset val="128"/>
      </rPr>
      <t xml:space="preserve">事務担当者
</t>
    </r>
    <r>
      <rPr>
        <sz val="7.5"/>
        <color theme="1"/>
        <rFont val="Meiryo UI"/>
        <family val="3"/>
        <charset val="128"/>
      </rPr>
      <t xml:space="preserve">（事務手続きを行う窓口担当者）
</t>
    </r>
    <r>
      <rPr>
        <sz val="7.5"/>
        <color rgb="FFFF0000"/>
        <rFont val="Meiryo UI"/>
        <family val="3"/>
        <charset val="128"/>
      </rPr>
      <t>※連絡担当者と同一の場合も記入</t>
    </r>
    <rPh sb="1" eb="3">
      <t>ヒッス</t>
    </rPh>
    <rPh sb="4" eb="6">
      <t>ジム</t>
    </rPh>
    <rPh sb="6" eb="9">
      <t>タントウシャ</t>
    </rPh>
    <rPh sb="11" eb="13">
      <t>ジム</t>
    </rPh>
    <rPh sb="13" eb="15">
      <t>テツヅ</t>
    </rPh>
    <rPh sb="17" eb="18">
      <t>オコナ</t>
    </rPh>
    <rPh sb="19" eb="21">
      <t>マドグチ</t>
    </rPh>
    <rPh sb="21" eb="24">
      <t>タントウシャ</t>
    </rPh>
    <rPh sb="27" eb="29">
      <t>レンラク</t>
    </rPh>
    <rPh sb="29" eb="32">
      <t>タントウシャ</t>
    </rPh>
    <rPh sb="33" eb="35">
      <t>ドウイツ</t>
    </rPh>
    <rPh sb="36" eb="38">
      <t>バアイ</t>
    </rPh>
    <rPh sb="39" eb="41">
      <t>キニュウ</t>
    </rPh>
    <phoneticPr fontId="4"/>
  </si>
  <si>
    <r>
      <rPr>
        <sz val="10"/>
        <color rgb="FFFF0000"/>
        <rFont val="Meiryo UI"/>
        <family val="3"/>
        <charset val="128"/>
      </rPr>
      <t>【必須】</t>
    </r>
    <r>
      <rPr>
        <sz val="10"/>
        <color theme="1"/>
        <rFont val="Meiryo UI"/>
        <family val="2"/>
        <charset val="128"/>
      </rPr>
      <t xml:space="preserve">実施責任者
</t>
    </r>
    <r>
      <rPr>
        <sz val="7.5"/>
        <color rgb="FFFF0000"/>
        <rFont val="Meiryo UI"/>
        <family val="3"/>
        <charset val="128"/>
      </rPr>
      <t>※実施協定書契約者押印欄に
   記載する内容を記入</t>
    </r>
    <rPh sb="19" eb="21">
      <t>オウイン</t>
    </rPh>
    <rPh sb="21" eb="22">
      <t>ラン</t>
    </rPh>
    <rPh sb="27" eb="29">
      <t>キサイ</t>
    </rPh>
    <rPh sb="33" eb="35">
      <t>ナイヨウキニュウ</t>
    </rPh>
    <phoneticPr fontId="4"/>
  </si>
  <si>
    <t>【様式9】負担対象費用実績報告書（内部監査対応用）　経理様式1</t>
    <rPh sb="1" eb="3">
      <t>ヨウシキ</t>
    </rPh>
    <rPh sb="17" eb="19">
      <t>ナイブ</t>
    </rPh>
    <rPh sb="19" eb="21">
      <t>カンサ</t>
    </rPh>
    <rPh sb="21" eb="23">
      <t>タイオウ</t>
    </rPh>
    <rPh sb="23" eb="24">
      <t>ヨウ</t>
    </rPh>
    <phoneticPr fontId="4"/>
  </si>
  <si>
    <t>2024年度プログラム</t>
    <rPh sb="4" eb="6">
      <t>ネンド</t>
    </rPh>
    <phoneticPr fontId="4"/>
  </si>
  <si>
    <r>
      <rPr>
        <b/>
        <sz val="10"/>
        <color rgb="FFFF0000"/>
        <rFont val="Meiryo UI"/>
        <family val="3"/>
        <charset val="128"/>
      </rPr>
      <t>＜問３①②の回答者のみ＞</t>
    </r>
    <r>
      <rPr>
        <sz val="10"/>
        <rFont val="Meiryo UI"/>
        <family val="3"/>
        <charset val="128"/>
      </rPr>
      <t>成果の内容で当てはまるものは何ですか。（複数回答可）</t>
    </r>
    <phoneticPr fontId="4"/>
  </si>
  <si>
    <r>
      <rPr>
        <b/>
        <sz val="10"/>
        <color rgb="FFFF0000"/>
        <rFont val="Meiryo UI"/>
        <family val="3"/>
        <charset val="128"/>
      </rPr>
      <t>＜問３④⑤の回答者のみ＞</t>
    </r>
    <r>
      <rPr>
        <sz val="10"/>
        <color theme="1"/>
        <rFont val="Meiryo UI"/>
        <family val="3"/>
        <charset val="128"/>
      </rPr>
      <t>その理由があればご記載ください。（自由記述）</t>
    </r>
    <phoneticPr fontId="4"/>
  </si>
  <si>
    <r>
      <rPr>
        <b/>
        <sz val="10"/>
        <color rgb="FFFF0000"/>
        <rFont val="Meiryo UI"/>
        <family val="3"/>
        <charset val="128"/>
      </rPr>
      <t>＜問４①②の回答者のみ＞</t>
    </r>
    <r>
      <rPr>
        <sz val="10"/>
        <color theme="1"/>
        <rFont val="Meiryo UI"/>
        <family val="3"/>
        <charset val="128"/>
      </rPr>
      <t>成果の具体的な内容をご記載ください。（自由記述）</t>
    </r>
    <phoneticPr fontId="4"/>
  </si>
  <si>
    <t>　 貴機関の文書番号等の記載の 必要がある場合は
⇐本セル（日付のうえ）に記載ください　</t>
    <phoneticPr fontId="37"/>
  </si>
  <si>
    <t>未確認。</t>
  </si>
  <si>
    <r>
      <t>支払先</t>
    </r>
    <r>
      <rPr>
        <b/>
        <sz val="8"/>
        <rFont val="Meiryo UI"/>
        <family val="3"/>
        <charset val="128"/>
      </rPr>
      <t xml:space="preserve">
</t>
    </r>
    <r>
      <rPr>
        <b/>
        <sz val="7.5"/>
        <rFont val="Meiryo UI"/>
        <family val="3"/>
        <charset val="128"/>
      </rPr>
      <t>機関からの支出先</t>
    </r>
    <rPh sb="4" eb="6">
      <t>キカン</t>
    </rPh>
    <rPh sb="9" eb="12">
      <t>シシュツサキ</t>
    </rPh>
    <phoneticPr fontId="3"/>
  </si>
  <si>
    <r>
      <t>その他</t>
    </r>
    <r>
      <rPr>
        <b/>
        <sz val="8"/>
        <rFont val="Meiryo UI"/>
        <family val="3"/>
        <charset val="128"/>
      </rPr>
      <t xml:space="preserve">
最終支払先等</t>
    </r>
    <rPh sb="2" eb="3">
      <t>タ</t>
    </rPh>
    <rPh sb="4" eb="6">
      <t>サイシュウ</t>
    </rPh>
    <rPh sb="6" eb="8">
      <t>シハラ</t>
    </rPh>
    <rPh sb="8" eb="9">
      <t>サキ</t>
    </rPh>
    <rPh sb="9" eb="10">
      <t>トウ</t>
    </rPh>
    <phoneticPr fontId="3"/>
  </si>
  <si>
    <t>※出金日、費用内訳、消費税区分等が同一の
　 ものは、できるだけ一つの項番にまとめて記載
　 してください。
　 (詳細は記載例を確認してください。）</t>
    <rPh sb="1" eb="4">
      <t>シュッキンビ</t>
    </rPh>
    <rPh sb="5" eb="7">
      <t>ヒヨウ</t>
    </rPh>
    <rPh sb="7" eb="9">
      <t>ウチワケ</t>
    </rPh>
    <rPh sb="10" eb="13">
      <t>ショウヒゼイ</t>
    </rPh>
    <rPh sb="13" eb="15">
      <t>クブン</t>
    </rPh>
    <rPh sb="15" eb="16">
      <t>トウ</t>
    </rPh>
    <rPh sb="17" eb="19">
      <t>ドウイツ</t>
    </rPh>
    <rPh sb="32" eb="33">
      <t>ヒト</t>
    </rPh>
    <rPh sb="35" eb="37">
      <t>コウバン</t>
    </rPh>
    <rPh sb="42" eb="44">
      <t>キサイ</t>
    </rPh>
    <rPh sb="58" eb="60">
      <t>ショウサイ</t>
    </rPh>
    <rPh sb="61" eb="63">
      <t>キサイ</t>
    </rPh>
    <rPh sb="63" eb="64">
      <t>レイ</t>
    </rPh>
    <rPh sb="65" eb="67">
      <t>カクニン</t>
    </rPh>
    <phoneticPr fontId="3"/>
  </si>
  <si>
    <t>出金日
(yyyy/m/d)</t>
    <phoneticPr fontId="3"/>
  </si>
  <si>
    <r>
      <t>(yyyy/m/d)</t>
    </r>
    <r>
      <rPr>
        <b/>
        <sz val="6.5"/>
        <rFont val="Meiryo UI"/>
        <family val="3"/>
        <charset val="128"/>
      </rPr>
      <t xml:space="preserve">
※機関からの支出日</t>
    </r>
    <phoneticPr fontId="3"/>
  </si>
  <si>
    <t>＜項番を増やしたい場合＞
できるだけ項番15までにまとめて記載いただくようお願いします。
まとめての記載が難しい場合は、最大項番30まで増やせます。
項番16以降を表示される場合は、行26、行42を行選択し、
右クリックから「再表示」を選択してください。</t>
    <rPh sb="18" eb="20">
      <t>コウバン</t>
    </rPh>
    <rPh sb="29" eb="31">
      <t>キサイ</t>
    </rPh>
    <rPh sb="38" eb="39">
      <t>ネガ</t>
    </rPh>
    <rPh sb="50" eb="52">
      <t>キサイ</t>
    </rPh>
    <rPh sb="53" eb="54">
      <t>ムズカ</t>
    </rPh>
    <rPh sb="56" eb="58">
      <t>バアイ</t>
    </rPh>
    <rPh sb="60" eb="62">
      <t>サイダイ</t>
    </rPh>
    <rPh sb="62" eb="64">
      <t>コウバン</t>
    </rPh>
    <rPh sb="99" eb="100">
      <t>ギョウ</t>
    </rPh>
    <phoneticPr fontId="4"/>
  </si>
  <si>
    <t>⇐参照シートから受付番号が自動入力されます。ご確認ください。</t>
    <rPh sb="1" eb="3">
      <t>サンショウ</t>
    </rPh>
    <rPh sb="8" eb="10">
      <t>ウケツケ</t>
    </rPh>
    <rPh sb="10" eb="12">
      <t>バンゴウ</t>
    </rPh>
    <rPh sb="13" eb="15">
      <t>ジドウ</t>
    </rPh>
    <rPh sb="15" eb="17">
      <t>ニュウリョク</t>
    </rPh>
    <rPh sb="23" eb="25">
      <t>カクニン</t>
    </rPh>
    <phoneticPr fontId="4"/>
  </si>
  <si>
    <t>参照シートから実施責任者のデータが自動入力されます。
ご確認ください。1行に表示できない場合は行高を調整してください。</t>
    <rPh sb="0" eb="2">
      <t>サンショウ</t>
    </rPh>
    <rPh sb="7" eb="9">
      <t>ジッシ</t>
    </rPh>
    <rPh sb="9" eb="12">
      <t>セキニンシャ</t>
    </rPh>
    <rPh sb="17" eb="21">
      <t>ジドウニュウリョク</t>
    </rPh>
    <rPh sb="28" eb="30">
      <t>カクニン</t>
    </rPh>
    <rPh sb="36" eb="37">
      <t>ギョウ</t>
    </rPh>
    <rPh sb="38" eb="40">
      <t>ヒョウジ</t>
    </rPh>
    <rPh sb="44" eb="46">
      <t>バアイ</t>
    </rPh>
    <rPh sb="47" eb="49">
      <t>ユキタカ</t>
    </rPh>
    <rPh sb="50" eb="52">
      <t>チョウセイ</t>
    </rPh>
    <phoneticPr fontId="4"/>
  </si>
  <si>
    <t>　　内部監査実施の場合は、契約時に内部監査実施申請書、
　　内部監査終了後に内部監査終了報告書のご提出が必要です。</t>
    <phoneticPr fontId="4"/>
  </si>
  <si>
    <t>↑　　　　　　　　</t>
    <phoneticPr fontId="3"/>
  </si>
  <si>
    <t>契約発効日以降に発注した費用のみ計上されていることを確認いただいたら、「未確認」→「確認済み」に変更してください。</t>
    <phoneticPr fontId="3"/>
  </si>
  <si>
    <t>　プログラムの活動内容がわかる代表的な写真を3枚貼付してください。
　キャプション欄には、本プログラム中のどのような様子を撮ったものか
　【様式２】のプログラム内容のどの部分かわかるように記載してください。
　変更があった場合は修正した【様式2】も提出してください。
　必ず ｢招へい者全員｣ が写っている写真を1枚以上使用してください。
　本事業のホームページ等で報告させていただく場合がありますので、
　写真に移っている方全員の許諾を取ってから載せてください。
　高解像度である必要はありません。ファイルデータが重くならないよう
　圧縮して貼りつけていただき、ファイル全体で 「３MB以下」 となるよう
　調整してください。  </t>
    <rPh sb="206" eb="208">
      <t>シャシン</t>
    </rPh>
    <rPh sb="209" eb="210">
      <t>ウツ</t>
    </rPh>
    <rPh sb="214" eb="215">
      <t>カタ</t>
    </rPh>
    <rPh sb="215" eb="217">
      <t>ゼンイン</t>
    </rPh>
    <rPh sb="237" eb="241">
      <t>コウカイゾウド</t>
    </rPh>
    <rPh sb="244" eb="246">
      <t>ヒツヨウ</t>
    </rPh>
    <rPh sb="261" eb="262">
      <t>オモ</t>
    </rPh>
    <rPh sb="271" eb="273">
      <t>アッシュク</t>
    </rPh>
    <rPh sb="275" eb="276">
      <t>ハ</t>
    </rPh>
    <rPh sb="297" eb="299">
      <t>イカ</t>
    </rPh>
    <phoneticPr fontId="4"/>
  </si>
  <si>
    <r>
      <rPr>
        <b/>
        <sz val="9"/>
        <color theme="0"/>
        <rFont val="Meiryo UI"/>
        <family val="3"/>
        <charset val="128"/>
      </rPr>
      <t>＜予算金額の内訳＞</t>
    </r>
    <r>
      <rPr>
        <sz val="9"/>
        <color theme="0"/>
        <rFont val="Meiryo UI"/>
        <family val="3"/>
        <charset val="128"/>
      </rPr>
      <t xml:space="preserve">
　</t>
    </r>
    <r>
      <rPr>
        <b/>
        <u/>
        <sz val="9"/>
        <color theme="0"/>
        <rFont val="Meiryo UI"/>
        <family val="3"/>
        <charset val="128"/>
      </rPr>
      <t>契約時の【様式２】業務計画書</t>
    </r>
    <r>
      <rPr>
        <sz val="9"/>
        <color theme="0"/>
        <rFont val="Meiryo UI"/>
        <family val="3"/>
        <charset val="128"/>
      </rPr>
      <t>の経費概算見積書に記載されている各費目および
  一般管理費の金額を転記してください。※金額の変更はできません。
　※オンラインプログラムで契約している場合は渡航費の欄に「０」を入力してください。</t>
    </r>
    <phoneticPr fontId="37"/>
  </si>
  <si>
    <t xml:space="preserve">※枠内に直接経費に係る収入および支出の内容を
　 ご記入ください。（一般管理費の記入は不要） 
自動で入力されます。
 ※渡航費支出額が予算を超えた場合は、
 　 渡航費以外からの流用が可能です。
 　 余った場合は返還いただきます。  
</t>
    <rPh sb="49" eb="51">
      <t>ジドウ</t>
    </rPh>
    <rPh sb="52" eb="54">
      <t>ニュウリョク</t>
    </rPh>
    <phoneticPr fontId="4"/>
  </si>
  <si>
    <t>＜発注日＞：以下に計上する費用はすべて契約発効日以降に発注した費用であることを</t>
    <rPh sb="1" eb="4">
      <t>ハッチュウビ</t>
    </rPh>
    <rPh sb="21" eb="24">
      <t>ハッコウビ</t>
    </rPh>
    <phoneticPr fontId="3"/>
  </si>
  <si>
    <r>
      <rPr>
        <u/>
        <sz val="9"/>
        <color rgb="FF000099"/>
        <rFont val="Meiryo UI"/>
        <family val="3"/>
        <charset val="128"/>
      </rPr>
      <t>○出金日</t>
    </r>
    <r>
      <rPr>
        <sz val="9"/>
        <color rgb="FF000099"/>
        <rFont val="Meiryo UI"/>
        <family val="3"/>
        <charset val="128"/>
      </rPr>
      <t xml:space="preserve">
　 機関から支払われた日付
</t>
    </r>
    <r>
      <rPr>
        <u/>
        <sz val="9"/>
        <color rgb="FF000099"/>
        <rFont val="Meiryo UI"/>
        <family val="3"/>
        <charset val="128"/>
      </rPr>
      <t>○摘要(用途/詳細)</t>
    </r>
    <r>
      <rPr>
        <sz val="9"/>
        <color rgb="FF000099"/>
        <rFont val="Meiryo UI"/>
        <family val="3"/>
        <charset val="128"/>
      </rPr>
      <t xml:space="preserve">
　 経費処理の費目等
　 いつ誰のどのような費用かの内訳
</t>
    </r>
    <r>
      <rPr>
        <u/>
        <sz val="9"/>
        <color rgb="FF000099"/>
        <rFont val="Meiryo UI"/>
        <family val="3"/>
        <charset val="128"/>
      </rPr>
      <t>○伝票番号</t>
    </r>
    <r>
      <rPr>
        <sz val="9"/>
        <color rgb="FF000099"/>
        <rFont val="Meiryo UI"/>
        <family val="3"/>
        <charset val="128"/>
      </rPr>
      <t xml:space="preserve">
　 機関での手続きで発生した伝票番号
</t>
    </r>
    <r>
      <rPr>
        <u/>
        <sz val="9"/>
        <color rgb="FF000099"/>
        <rFont val="Meiryo UI"/>
        <family val="3"/>
        <charset val="128"/>
      </rPr>
      <t>○支払先</t>
    </r>
    <r>
      <rPr>
        <sz val="9"/>
        <color rgb="FF000099"/>
        <rFont val="Meiryo UI"/>
        <family val="3"/>
        <charset val="128"/>
      </rPr>
      <t xml:space="preserve">
　 機関からの支払先
　（立替、代理受領の場合はその氏名を記載）
</t>
    </r>
    <r>
      <rPr>
        <u/>
        <sz val="9"/>
        <color rgb="FF000099"/>
        <rFont val="Meiryo UI"/>
        <family val="3"/>
        <charset val="128"/>
      </rPr>
      <t>○その他</t>
    </r>
    <r>
      <rPr>
        <sz val="9"/>
        <color rgb="FF000099"/>
        <rFont val="Meiryo UI"/>
        <family val="3"/>
        <charset val="128"/>
      </rPr>
      <t xml:space="preserve">
　 最終支払先や支払方法等
</t>
    </r>
    <r>
      <rPr>
        <u/>
        <sz val="9"/>
        <color rgb="FF000099"/>
        <rFont val="Meiryo UI"/>
        <family val="3"/>
        <charset val="128"/>
      </rPr>
      <t>○消費税区分</t>
    </r>
    <r>
      <rPr>
        <sz val="9"/>
        <color rgb="FF000099"/>
        <rFont val="Meiryo UI"/>
        <family val="3"/>
        <charset val="128"/>
      </rPr>
      <t xml:space="preserve">
　  一番下の段に消費税相当額を計上可能</t>
    </r>
    <rPh sb="24" eb="26">
      <t>ヨウト</t>
    </rPh>
    <rPh sb="27" eb="29">
      <t>ショウサイ</t>
    </rPh>
    <rPh sb="171" eb="173">
      <t>カノウ</t>
    </rPh>
    <phoneticPr fontId="3"/>
  </si>
  <si>
    <t>←印刷範囲が 3ページで設定されていますが、オンラインプログラムにつきましは
 　提出いただく書類は2ページまでとなりますので、お手数ですが、印刷時に
 　修正いただけますようお願いします。</t>
    <rPh sb="1" eb="3">
      <t>インサツ</t>
    </rPh>
    <rPh sb="3" eb="5">
      <t>ハンイ</t>
    </rPh>
    <rPh sb="12" eb="14">
      <t>セッテイ</t>
    </rPh>
    <rPh sb="41" eb="43">
      <t>テイシュツ</t>
    </rPh>
    <rPh sb="47" eb="49">
      <t>ショルイ</t>
    </rPh>
    <rPh sb="65" eb="67">
      <t>テスウ</t>
    </rPh>
    <rPh sb="71" eb="73">
      <t>インサツ</t>
    </rPh>
    <rPh sb="73" eb="74">
      <t>ジ</t>
    </rPh>
    <rPh sb="78" eb="80">
      <t>シュウセイ</t>
    </rPh>
    <rPh sb="89" eb="90">
      <t>ネガ</t>
    </rPh>
    <phoneticPr fontId="4"/>
  </si>
  <si>
    <t>⇐報告日は【様式8】（内部監査実施の場合は【様式9】の報告日）と
　 同じ日が自動入力されます。</t>
    <rPh sb="6" eb="8">
      <t>ヨウシキ</t>
    </rPh>
    <rPh sb="22" eb="24">
      <t>ヨウシキ</t>
    </rPh>
    <phoneticPr fontId="4"/>
  </si>
  <si>
    <t>※実施の有無を選択してください</t>
  </si>
  <si>
    <t>　黄色枠内に入力をお願いします。
　その他の欄は「参照シート」より自動入力されます。</t>
    <phoneticPr fontId="4"/>
  </si>
  <si>
    <t>問７</t>
    <rPh sb="0" eb="1">
      <t>トイ</t>
    </rPh>
    <phoneticPr fontId="4"/>
  </si>
  <si>
    <t xml:space="preserve">実施主担当者の方がこれまでさくらサイエンスプログラムで交流実績のある国・地域（注）を選択してください。（複数回答可）
</t>
    <phoneticPr fontId="4"/>
  </si>
  <si>
    <t>（注：受入れ機関の実績ではなく、実施主担当者の方の実績を選択してください。）</t>
    <phoneticPr fontId="4"/>
  </si>
  <si>
    <t>東アジア</t>
  </si>
  <si>
    <t>東南アジア</t>
    <phoneticPr fontId="4"/>
  </si>
  <si>
    <t>南西アジア</t>
    <phoneticPr fontId="4"/>
  </si>
  <si>
    <t>中央アジア</t>
    <phoneticPr fontId="4"/>
  </si>
  <si>
    <t>オセアニア</t>
    <phoneticPr fontId="4"/>
  </si>
  <si>
    <t>南太平洋島しょ国</t>
    <phoneticPr fontId="4"/>
  </si>
  <si>
    <t>北米</t>
    <phoneticPr fontId="4"/>
  </si>
  <si>
    <t>中南米</t>
    <phoneticPr fontId="4"/>
  </si>
  <si>
    <t>中東</t>
    <phoneticPr fontId="4"/>
  </si>
  <si>
    <t>欧州</t>
    <phoneticPr fontId="4"/>
  </si>
  <si>
    <t>アフリカ</t>
    <phoneticPr fontId="4"/>
  </si>
  <si>
    <t>問８</t>
    <rPh sb="0" eb="1">
      <t>トイ</t>
    </rPh>
    <phoneticPr fontId="4"/>
  </si>
  <si>
    <t>実施主担当者の方のさくらサイエンスプログラムの利用回数（注）を選択してください。</t>
  </si>
  <si>
    <t>（注：受入れ機関の回数ではなく、実施主担当者の方の回数を選択してください。）</t>
  </si>
  <si>
    <t>１回</t>
  </si>
  <si>
    <t>２回</t>
    <phoneticPr fontId="4"/>
  </si>
  <si>
    <t>３回以上</t>
    <phoneticPr fontId="4"/>
  </si>
  <si>
    <t>↓trueの数</t>
    <phoneticPr fontId="4"/>
  </si>
  <si>
    <t>問１１</t>
    <phoneticPr fontId="4"/>
  </si>
  <si>
    <t>問１７</t>
    <rPh sb="0" eb="1">
      <t>トイ</t>
    </rPh>
    <phoneticPr fontId="4"/>
  </si>
  <si>
    <t>今後交流を希望する地域を選択してください。（複数回答可）</t>
  </si>
  <si>
    <t>今後のさくらサイエンスプログラムの交流支援内容に関するご要望について、以下の表内の希望する項目を選択してください。</t>
    <phoneticPr fontId="4"/>
  </si>
  <si>
    <t>（選択した全ての項目について、ご要望内容欄の記載及び選択をお願いします。）</t>
    <phoneticPr fontId="4"/>
  </si>
  <si>
    <t>ご要望内容（字数制限なし）</t>
    <phoneticPr fontId="4"/>
  </si>
  <si>
    <t>招へい・派遣対象の拡大
（現状：初来日者限定）</t>
    <phoneticPr fontId="4"/>
  </si>
  <si>
    <t>招へい(または派遣)人数の拡大</t>
    <phoneticPr fontId="4"/>
  </si>
  <si>
    <t>交流期間の拡大
（現状：１－３週間の招へい）</t>
    <phoneticPr fontId="4"/>
  </si>
  <si>
    <t>交流期間中の
複数回招へい（または派遣）支援</t>
    <phoneticPr fontId="4"/>
  </si>
  <si>
    <t>支援経費の拡大
（現状：渡航費、滞在費、消耗品等）</t>
    <phoneticPr fontId="4"/>
  </si>
  <si>
    <t>産学連携への支援</t>
    <phoneticPr fontId="4"/>
  </si>
  <si>
    <t>その他</t>
    <phoneticPr fontId="4"/>
  </si>
  <si>
    <t>項目</t>
    <phoneticPr fontId="4"/>
  </si>
  <si>
    <t>日本人関係者の派遣支援
（双方向交流）</t>
    <phoneticPr fontId="4"/>
  </si>
  <si>
    <t>（自由記述）</t>
    <rPh sb="1" eb="5">
      <t>ジユウキジュツ</t>
    </rPh>
    <phoneticPr fontId="4"/>
  </si>
  <si>
    <t>（自由記述）</t>
    <phoneticPr fontId="4"/>
  </si>
  <si>
    <t>（自由記述）</t>
    <rPh sb="0" eb="1">
      <t>トク</t>
    </rPh>
    <phoneticPr fontId="4"/>
  </si>
  <si>
    <t>問９</t>
    <phoneticPr fontId="4"/>
  </si>
  <si>
    <t>問１０</t>
    <phoneticPr fontId="29"/>
  </si>
  <si>
    <t>問１３</t>
    <phoneticPr fontId="4"/>
  </si>
  <si>
    <t>問１５</t>
    <phoneticPr fontId="4"/>
  </si>
  <si>
    <t>問１６</t>
    <phoneticPr fontId="4"/>
  </si>
  <si>
    <t>問１８</t>
    <rPh sb="0" eb="1">
      <t>トイ</t>
    </rPh>
    <phoneticPr fontId="4"/>
  </si>
  <si>
    <t>問１９</t>
    <rPh sb="0" eb="1">
      <t>トイ</t>
    </rPh>
    <phoneticPr fontId="4"/>
  </si>
  <si>
    <t>問２０</t>
    <phoneticPr fontId="29"/>
  </si>
  <si>
    <t>上記（問１８）の地域を選択した理由を記載してください。（自由記述）</t>
    <rPh sb="0" eb="2">
      <t>ジョウキ</t>
    </rPh>
    <rPh sb="3" eb="4">
      <t>トイ</t>
    </rPh>
    <phoneticPr fontId="4"/>
  </si>
  <si>
    <t>↓trueの数と選択の値</t>
    <rPh sb="8" eb="10">
      <t>センタク</t>
    </rPh>
    <rPh sb="11" eb="12">
      <t>アタイ</t>
    </rPh>
    <phoneticPr fontId="4"/>
  </si>
  <si>
    <r>
      <rPr>
        <b/>
        <sz val="10"/>
        <color rgb="FFFF0000"/>
        <rFont val="Meiryo UI"/>
        <family val="3"/>
        <charset val="128"/>
      </rPr>
      <t>＜問9①②の回答者のみ＞</t>
    </r>
    <r>
      <rPr>
        <sz val="10"/>
        <color theme="1"/>
        <rFont val="Meiryo UI"/>
        <family val="3"/>
        <charset val="128"/>
      </rPr>
      <t>交流の維持・発展について、今後の予定をお聞かせください。</t>
    </r>
    <rPh sb="1" eb="2">
      <t>トイ</t>
    </rPh>
    <rPh sb="6" eb="9">
      <t>カイトウシャ</t>
    </rPh>
    <phoneticPr fontId="4"/>
  </si>
  <si>
    <r>
      <rPr>
        <b/>
        <sz val="10"/>
        <color rgb="FFFF0000"/>
        <rFont val="Meiryo UI"/>
        <family val="3"/>
        <charset val="128"/>
      </rPr>
      <t>＜問9④⑤の回答者のみ＞</t>
    </r>
    <r>
      <rPr>
        <sz val="10"/>
        <color theme="1"/>
        <rFont val="Meiryo UI"/>
        <family val="3"/>
        <charset val="128"/>
      </rPr>
      <t>交流の継続しない理由を以下から選択してください。（複数回答可）</t>
    </r>
    <rPh sb="1" eb="2">
      <t>トイ</t>
    </rPh>
    <rPh sb="6" eb="9">
      <t>カイトウシャ</t>
    </rPh>
    <phoneticPr fontId="4"/>
  </si>
  <si>
    <r>
      <rPr>
        <b/>
        <sz val="10"/>
        <color rgb="FFFF0000"/>
        <rFont val="Meiryo UI"/>
        <family val="3"/>
        <charset val="128"/>
      </rPr>
      <t>＜問１2．①②の回答者のみ＞</t>
    </r>
    <r>
      <rPr>
        <sz val="10"/>
        <color theme="1"/>
        <rFont val="Meiryo UI"/>
        <family val="3"/>
        <charset val="128"/>
      </rPr>
      <t>外国人青少年との交流において、オンラインの活用を希望しますか。</t>
    </r>
    <rPh sb="1" eb="2">
      <t>トイ</t>
    </rPh>
    <rPh sb="8" eb="11">
      <t>カイトウシャ</t>
    </rPh>
    <phoneticPr fontId="4"/>
  </si>
  <si>
    <t>（問１3．①②③④の場合の理由）（自由記述）</t>
    <rPh sb="1" eb="2">
      <t>トイ</t>
    </rPh>
    <phoneticPr fontId="4"/>
  </si>
  <si>
    <t>問10回答</t>
    <rPh sb="0" eb="1">
      <t>トイ</t>
    </rPh>
    <rPh sb="3" eb="5">
      <t>カイトウ</t>
    </rPh>
    <phoneticPr fontId="4"/>
  </si>
  <si>
    <t>問13回答</t>
    <rPh sb="0" eb="1">
      <t>トイ</t>
    </rPh>
    <rPh sb="3" eb="5">
      <t>カイトウ</t>
    </rPh>
    <phoneticPr fontId="4"/>
  </si>
  <si>
    <t>問14回答</t>
    <rPh sb="0" eb="1">
      <t>トイ</t>
    </rPh>
    <rPh sb="3" eb="5">
      <t>カイトウ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</si>
</sst>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7">
    <numFmt numFmtId="176" formatCode="#,##0&quot;円&quot;"/>
    <numFmt numFmtId="177" formatCode="[$-411]ggge&quot;年&quot;m&quot;月&quot;d&quot;日&quot;;@"/>
    <numFmt numFmtId="178" formatCode="yyyy/m/d;@"/>
    <numFmt numFmtId="179" formatCode="#,##0_ ;[Red]\-#,##0\ "/>
    <numFmt numFmtId="180" formatCode="0&quot; 日間&quot;\ "/>
    <numFmt numFmtId="181" formatCode="#,##0_ "/>
    <numFmt numFmtId="182" formatCode="0_);[Red]\(0\)"/>
  </numFmts>
  <fonts count="60">
    <font>
      <sz val="10"/>
      <color theme="1"/>
      <name val="Meiryo UI"/>
      <family val="2"/>
      <charset val="128"/>
    </font>
    <font>
      <sz val="11"/>
      <color theme="1"/>
      <name val="Meiryo UI"/>
      <family val="2"/>
      <charset val="128"/>
    </font>
    <font>
      <sz val="10"/>
      <color theme="1"/>
      <name val="Meiryo UI"/>
      <family val="2"/>
      <charset val="128"/>
    </font>
    <font>
      <sz val="18"/>
      <color theme="3"/>
      <name val="游ゴシック Light"/>
      <family val="2"/>
      <charset val="128"/>
      <scheme val="major"/>
    </font>
    <font>
      <sz val="6"/>
      <name val="Meiryo UI"/>
      <family val="2"/>
      <charset val="128"/>
    </font>
    <font>
      <b/>
      <sz val="14"/>
      <color theme="1"/>
      <name val="Meiryo UI"/>
      <family val="3"/>
      <charset val="128"/>
    </font>
    <font>
      <sz val="11"/>
      <color theme="1"/>
      <name val="Meiryo UI"/>
      <family val="3"/>
      <charset val="128"/>
    </font>
    <font>
      <sz val="12"/>
      <color theme="1"/>
      <name val="Meiryo UI"/>
      <family val="2"/>
      <charset val="128"/>
    </font>
    <font>
      <sz val="9"/>
      <color theme="1"/>
      <name val="Meiryo UI"/>
      <family val="3"/>
      <charset val="128"/>
    </font>
    <font>
      <b/>
      <sz val="10"/>
      <color theme="1"/>
      <name val="Meiryo UI"/>
      <family val="3"/>
      <charset val="128"/>
    </font>
    <font>
      <b/>
      <sz val="11"/>
      <color theme="1"/>
      <name val="Meiryo UI"/>
      <family val="3"/>
      <charset val="128"/>
    </font>
    <font>
      <sz val="10"/>
      <color theme="1"/>
      <name val="Meiryo UI"/>
      <family val="3"/>
      <charset val="128"/>
    </font>
    <font>
      <sz val="10"/>
      <color rgb="FFFF0000"/>
      <name val="Meiryo UI"/>
      <family val="3"/>
      <charset val="128"/>
    </font>
    <font>
      <sz val="8"/>
      <color theme="1"/>
      <name val="Meiryo UI"/>
      <family val="3"/>
      <charset val="128"/>
    </font>
    <font>
      <sz val="7.5"/>
      <color theme="1"/>
      <name val="Meiryo UI"/>
      <family val="3"/>
      <charset val="128"/>
    </font>
    <font>
      <sz val="7.5"/>
      <color rgb="FFFF0000"/>
      <name val="Meiryo UI"/>
      <family val="3"/>
      <charset val="128"/>
    </font>
    <font>
      <sz val="9"/>
      <color theme="1"/>
      <name val="Meiryo UI"/>
      <family val="2"/>
      <charset val="128"/>
    </font>
    <font>
      <sz val="11"/>
      <color theme="1"/>
      <name val="Meiryo UI"/>
      <family val="2"/>
      <charset val="128"/>
    </font>
    <font>
      <sz val="10"/>
      <name val="Meiryo UI"/>
      <family val="3"/>
      <charset val="128"/>
    </font>
    <font>
      <sz val="11"/>
      <name val="Meiryo UI"/>
      <family val="3"/>
      <charset val="128"/>
    </font>
    <font>
      <b/>
      <sz val="11"/>
      <name val="Meiryo UI"/>
      <family val="3"/>
      <charset val="128"/>
    </font>
    <font>
      <sz val="9"/>
      <name val="Meiryo UI"/>
      <family val="3"/>
      <charset val="128"/>
    </font>
    <font>
      <b/>
      <sz val="18"/>
      <name val="Meiryo UI"/>
      <family val="3"/>
      <charset val="128"/>
    </font>
    <font>
      <b/>
      <sz val="10"/>
      <color rgb="FFFF0000"/>
      <name val="Meiryo UI"/>
      <family val="3"/>
      <charset val="128"/>
    </font>
    <font>
      <b/>
      <sz val="12"/>
      <name val="Meiryo UI"/>
      <family val="3"/>
      <charset val="128"/>
    </font>
    <font>
      <b/>
      <sz val="10"/>
      <name val="Meiryo UI"/>
      <family val="3"/>
      <charset val="128"/>
    </font>
    <font>
      <sz val="12"/>
      <color theme="1"/>
      <name val="Meiryo UI"/>
      <family val="3"/>
      <charset val="128"/>
    </font>
    <font>
      <sz val="12"/>
      <name val="Meiryo UI"/>
      <family val="3"/>
      <charset val="128"/>
    </font>
    <font>
      <sz val="11"/>
      <color theme="2" tint="-0.499984740745262"/>
      <name val="Meiryo UI"/>
      <family val="3"/>
      <charset val="128"/>
    </font>
    <font>
      <b/>
      <sz val="13"/>
      <color theme="3"/>
      <name val="Meiryo UI"/>
      <family val="2"/>
      <charset val="128"/>
    </font>
    <font>
      <sz val="14"/>
      <color theme="1"/>
      <name val="Meiryo UI"/>
      <family val="3"/>
      <charset val="128"/>
    </font>
    <font>
      <b/>
      <sz val="9"/>
      <color theme="1"/>
      <name val="Meiryo UI"/>
      <family val="3"/>
      <charset val="128"/>
    </font>
    <font>
      <sz val="9"/>
      <color rgb="FF000000"/>
      <name val="Meiryo UI"/>
      <family val="3"/>
      <charset val="128"/>
    </font>
    <font>
      <b/>
      <sz val="12"/>
      <color theme="1"/>
      <name val="Meiryo UI"/>
      <family val="3"/>
      <charset val="128"/>
    </font>
    <font>
      <b/>
      <sz val="14"/>
      <color rgb="FFFF0000"/>
      <name val="Meiryo UI"/>
      <family val="3"/>
      <charset val="128"/>
    </font>
    <font>
      <b/>
      <sz val="10"/>
      <color theme="0"/>
      <name val="Meiryo UI"/>
      <family val="3"/>
      <charset val="128"/>
    </font>
    <font>
      <sz val="10"/>
      <color theme="0"/>
      <name val="Meiryo UI"/>
      <family val="3"/>
      <charset val="128"/>
    </font>
    <font>
      <sz val="6"/>
      <name val="游ゴシック"/>
      <family val="2"/>
      <charset val="128"/>
      <scheme val="minor"/>
    </font>
    <font>
      <sz val="9"/>
      <color theme="0"/>
      <name val="Meiryo UI"/>
      <family val="3"/>
      <charset val="128"/>
    </font>
    <font>
      <sz val="9"/>
      <color rgb="FFFF0000"/>
      <name val="Meiryo UI"/>
      <family val="3"/>
      <charset val="128"/>
    </font>
    <font>
      <sz val="10"/>
      <color theme="0" tint="-0.34998626667073579"/>
      <name val="Meiryo UI"/>
      <family val="3"/>
      <charset val="128"/>
    </font>
    <font>
      <sz val="9"/>
      <color rgb="FF3366FF"/>
      <name val="Meiryo UI"/>
      <family val="2"/>
      <charset val="128"/>
    </font>
    <font>
      <b/>
      <sz val="9"/>
      <color theme="0"/>
      <name val="Meiryo UI"/>
      <family val="3"/>
      <charset val="128"/>
    </font>
    <font>
      <b/>
      <u/>
      <sz val="9"/>
      <color theme="0"/>
      <name val="Meiryo UI"/>
      <family val="3"/>
      <charset val="128"/>
    </font>
    <font>
      <sz val="10"/>
      <color rgb="FF0000FF"/>
      <name val="Meiryo UI"/>
      <family val="3"/>
      <charset val="128"/>
    </font>
    <font>
      <sz val="10"/>
      <color theme="0" tint="-0.499984740745262"/>
      <name val="Meiryo UI"/>
      <family val="2"/>
      <charset val="128"/>
    </font>
    <font>
      <sz val="10"/>
      <color theme="0" tint="-0.499984740745262"/>
      <name val="Meiryo UI"/>
      <family val="3"/>
      <charset val="128"/>
    </font>
    <font>
      <sz val="8"/>
      <name val="Meiryo UI"/>
      <family val="3"/>
      <charset val="128"/>
    </font>
    <font>
      <sz val="9"/>
      <color theme="0" tint="-0.34998626667073579"/>
      <name val="Meiryo UI"/>
      <family val="2"/>
      <charset val="128"/>
    </font>
    <font>
      <sz val="9"/>
      <color rgb="FF000099"/>
      <name val="Meiryo UI"/>
      <family val="3"/>
      <charset val="128"/>
    </font>
    <font>
      <u/>
      <sz val="9"/>
      <color rgb="FF000099"/>
      <name val="Meiryo UI"/>
      <family val="3"/>
      <charset val="128"/>
    </font>
    <font>
      <b/>
      <sz val="9"/>
      <name val="Meiryo UI"/>
      <family val="3"/>
      <charset val="128"/>
    </font>
    <font>
      <b/>
      <sz val="7"/>
      <name val="Meiryo UI"/>
      <family val="3"/>
      <charset val="128"/>
    </font>
    <font>
      <b/>
      <sz val="8"/>
      <name val="Meiryo UI"/>
      <family val="3"/>
      <charset val="128"/>
    </font>
    <font>
      <b/>
      <sz val="7.5"/>
      <name val="Meiryo UI"/>
      <family val="3"/>
      <charset val="128"/>
    </font>
    <font>
      <b/>
      <sz val="6.5"/>
      <name val="Meiryo UI"/>
      <family val="3"/>
      <charset val="128"/>
    </font>
    <font>
      <b/>
      <sz val="11"/>
      <color rgb="FFFF0000"/>
      <name val="Meiryo UI"/>
      <family val="3"/>
      <charset val="128"/>
    </font>
    <font>
      <sz val="11"/>
      <color rgb="FFFF0000"/>
      <name val="Meiryo UI"/>
      <family val="3"/>
      <charset val="128"/>
    </font>
    <font>
      <sz val="8"/>
      <color theme="0"/>
      <name val="Meiryo UI"/>
      <family val="3"/>
      <charset val="128"/>
    </font>
    <font>
      <sz val="10"/>
      <color theme="2" tint="-0.249977111117893"/>
      <name val="Meiryo UI"/>
      <family val="3"/>
      <charset val="128"/>
    </font>
  </fonts>
  <fills count="9">
    <fill>
      <patternFill patternType="none"/>
    </fill>
    <fill>
      <patternFill patternType="gray125"/>
    </fill>
    <fill>
      <patternFill patternType="solid">
        <fgColor rgb="FF99CCFF"/>
        <bgColor indexed="64"/>
      </patternFill>
    </fill>
    <fill>
      <patternFill patternType="solid">
        <fgColor rgb="FFCCECFF"/>
        <bgColor indexed="64"/>
      </patternFill>
    </fill>
    <fill>
      <patternFill patternType="solid">
        <fgColor theme="6" tint="0.79998168889431442"/>
        <bgColor indexed="64"/>
      </patternFill>
    </fill>
    <fill>
      <patternFill patternType="solid">
        <fgColor theme="8" tint="0.59999389629810485"/>
        <bgColor indexed="64"/>
      </patternFill>
    </fill>
    <fill>
      <patternFill patternType="solid">
        <fgColor rgb="FF4472C4"/>
        <bgColor indexed="64"/>
      </patternFill>
    </fill>
    <fill>
      <patternFill patternType="solid">
        <fgColor rgb="FFCCFFCC"/>
        <bgColor indexed="64"/>
      </patternFill>
    </fill>
    <fill>
      <patternFill patternType="solid">
        <fgColor theme="0" tint="-0.14999847407452621"/>
        <bgColor indexed="64"/>
      </patternFill>
    </fill>
  </fills>
  <borders count="12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medium">
        <color indexed="64"/>
      </top>
      <bottom style="thin">
        <color indexed="64"/>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thin">
        <color indexed="64"/>
      </top>
      <bottom style="thin">
        <color indexed="64"/>
      </bottom>
      <diagonal/>
    </border>
    <border>
      <left/>
      <right style="hair">
        <color auto="1"/>
      </right>
      <top style="thin">
        <color indexed="64"/>
      </top>
      <bottom style="hair">
        <color auto="1"/>
      </bottom>
      <diagonal/>
    </border>
    <border>
      <left style="hair">
        <color auto="1"/>
      </left>
      <right/>
      <top style="thin">
        <color indexed="64"/>
      </top>
      <bottom style="hair">
        <color auto="1"/>
      </bottom>
      <diagonal/>
    </border>
    <border>
      <left/>
      <right/>
      <top style="thin">
        <color indexed="64"/>
      </top>
      <bottom style="hair">
        <color auto="1"/>
      </bottom>
      <diagonal/>
    </border>
    <border>
      <left/>
      <right style="hair">
        <color auto="1"/>
      </right>
      <top style="hair">
        <color auto="1"/>
      </top>
      <bottom style="hair">
        <color auto="1"/>
      </bottom>
      <diagonal/>
    </border>
    <border>
      <left style="hair">
        <color auto="1"/>
      </left>
      <right/>
      <top style="hair">
        <color auto="1"/>
      </top>
      <bottom style="hair">
        <color auto="1"/>
      </bottom>
      <diagonal/>
    </border>
    <border>
      <left/>
      <right/>
      <top style="hair">
        <color auto="1"/>
      </top>
      <bottom style="hair">
        <color auto="1"/>
      </bottom>
      <diagonal/>
    </border>
    <border>
      <left style="hair">
        <color auto="1"/>
      </left>
      <right/>
      <top style="hair">
        <color auto="1"/>
      </top>
      <bottom style="thin">
        <color indexed="64"/>
      </bottom>
      <diagonal/>
    </border>
    <border>
      <left/>
      <right/>
      <top style="hair">
        <color auto="1"/>
      </top>
      <bottom style="thin">
        <color indexed="64"/>
      </bottom>
      <diagonal/>
    </border>
    <border>
      <left/>
      <right/>
      <top style="hair">
        <color auto="1"/>
      </top>
      <bottom/>
      <diagonal/>
    </border>
    <border>
      <left style="hair">
        <color auto="1"/>
      </left>
      <right/>
      <top style="double">
        <color auto="1"/>
      </top>
      <bottom style="hair">
        <color auto="1"/>
      </bottom>
      <diagonal/>
    </border>
    <border>
      <left/>
      <right/>
      <top style="double">
        <color auto="1"/>
      </top>
      <bottom style="hair">
        <color auto="1"/>
      </bottom>
      <diagonal/>
    </border>
    <border>
      <left style="hair">
        <color auto="1"/>
      </left>
      <right style="hair">
        <color auto="1"/>
      </right>
      <top/>
      <bottom style="hair">
        <color auto="1"/>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style="thin">
        <color indexed="64"/>
      </top>
      <bottom style="hair">
        <color auto="1"/>
      </bottom>
      <diagonal/>
    </border>
    <border>
      <left style="hair">
        <color auto="1"/>
      </left>
      <right style="hair">
        <color auto="1"/>
      </right>
      <top style="hair">
        <color auto="1"/>
      </top>
      <bottom style="thin">
        <color indexed="64"/>
      </bottom>
      <diagonal/>
    </border>
    <border>
      <left style="medium">
        <color indexed="64"/>
      </left>
      <right/>
      <top style="thin">
        <color indexed="64"/>
      </top>
      <bottom/>
      <diagonal/>
    </border>
    <border>
      <left/>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auto="1"/>
      </left>
      <right style="hair">
        <color auto="1"/>
      </right>
      <top style="double">
        <color indexed="64"/>
      </top>
      <bottom style="hair">
        <color auto="1"/>
      </bottom>
      <diagonal/>
    </border>
    <border>
      <left/>
      <right style="hair">
        <color auto="1"/>
      </right>
      <top style="thin">
        <color indexed="64"/>
      </top>
      <bottom style="thin">
        <color indexed="64"/>
      </bottom>
      <diagonal/>
    </border>
    <border>
      <left style="hair">
        <color auto="1"/>
      </left>
      <right/>
      <top style="thin">
        <color indexed="64"/>
      </top>
      <bottom style="thin">
        <color indexed="64"/>
      </bottom>
      <diagonal/>
    </border>
    <border>
      <left style="thin">
        <color indexed="64"/>
      </left>
      <right style="thin">
        <color indexed="64"/>
      </right>
      <top/>
      <bottom/>
      <diagonal/>
    </border>
    <border>
      <left style="medium">
        <color indexed="64"/>
      </left>
      <right style="thin">
        <color indexed="64"/>
      </right>
      <top/>
      <bottom/>
      <diagonal/>
    </border>
    <border>
      <left/>
      <right style="thin">
        <color indexed="64"/>
      </right>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top/>
      <bottom style="thin">
        <color indexed="64"/>
      </bottom>
      <diagonal/>
    </border>
    <border>
      <left style="thin">
        <color indexed="64"/>
      </left>
      <right style="medium">
        <color indexed="64"/>
      </right>
      <top/>
      <bottom style="medium">
        <color indexed="64"/>
      </bottom>
      <diagonal/>
    </border>
    <border>
      <left/>
      <right style="medium">
        <color indexed="64"/>
      </right>
      <top/>
      <bottom style="thin">
        <color indexed="64"/>
      </bottom>
      <diagonal/>
    </border>
    <border>
      <left style="thick">
        <color indexed="64"/>
      </left>
      <right/>
      <top/>
      <bottom/>
      <diagonal/>
    </border>
    <border>
      <left style="medium">
        <color indexed="64"/>
      </left>
      <right style="medium">
        <color indexed="64"/>
      </right>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diagonal/>
    </border>
    <border>
      <left/>
      <right style="thick">
        <color auto="1"/>
      </right>
      <top/>
      <bottom style="thick">
        <color auto="1"/>
      </bottom>
      <diagonal/>
    </border>
    <border>
      <left/>
      <right style="thick">
        <color auto="1"/>
      </right>
      <top/>
      <bottom/>
      <diagonal/>
    </border>
    <border>
      <left/>
      <right style="thick">
        <color auto="1"/>
      </right>
      <top style="thick">
        <color auto="1"/>
      </top>
      <bottom/>
      <diagonal/>
    </border>
    <border>
      <left/>
      <right style="hair">
        <color auto="1"/>
      </right>
      <top style="hair">
        <color auto="1"/>
      </top>
      <bottom style="thin">
        <color indexed="64"/>
      </bottom>
      <diagonal/>
    </border>
    <border>
      <left style="double">
        <color theme="0"/>
      </left>
      <right/>
      <top style="double">
        <color theme="0"/>
      </top>
      <bottom/>
      <diagonal/>
    </border>
    <border>
      <left/>
      <right style="double">
        <color theme="0"/>
      </right>
      <top style="double">
        <color theme="0"/>
      </top>
      <bottom/>
      <diagonal/>
    </border>
    <border>
      <left style="double">
        <color theme="0"/>
      </left>
      <right/>
      <top/>
      <bottom style="double">
        <color theme="0"/>
      </bottom>
      <diagonal/>
    </border>
    <border>
      <left/>
      <right style="double">
        <color theme="0"/>
      </right>
      <top/>
      <bottom style="double">
        <color theme="0"/>
      </bottom>
      <diagonal/>
    </border>
    <border>
      <left style="thin">
        <color indexed="64"/>
      </left>
      <right/>
      <top style="thin">
        <color indexed="64"/>
      </top>
      <bottom style="double">
        <color indexed="64"/>
      </bottom>
      <diagonal/>
    </border>
    <border>
      <left style="hair">
        <color theme="0" tint="-0.34998626667073579"/>
      </left>
      <right/>
      <top style="hair">
        <color theme="0" tint="-0.34998626667073579"/>
      </top>
      <bottom/>
      <diagonal/>
    </border>
    <border>
      <left/>
      <right/>
      <top style="hair">
        <color theme="0" tint="-0.34998626667073579"/>
      </top>
      <bottom/>
      <diagonal/>
    </border>
    <border>
      <left/>
      <right style="hair">
        <color theme="0" tint="-0.34998626667073579"/>
      </right>
      <top style="hair">
        <color theme="0" tint="-0.34998626667073579"/>
      </top>
      <bottom/>
      <diagonal/>
    </border>
    <border>
      <left style="hair">
        <color theme="0" tint="-0.34998626667073579"/>
      </left>
      <right/>
      <top/>
      <bottom/>
      <diagonal/>
    </border>
    <border>
      <left/>
      <right style="hair">
        <color theme="0" tint="-0.34998626667073579"/>
      </right>
      <top/>
      <bottom/>
      <diagonal/>
    </border>
    <border>
      <left style="hair">
        <color theme="0" tint="-0.34998626667073579"/>
      </left>
      <right/>
      <top/>
      <bottom style="hair">
        <color theme="0" tint="-0.34998626667073579"/>
      </bottom>
      <diagonal/>
    </border>
    <border>
      <left/>
      <right/>
      <top/>
      <bottom style="hair">
        <color theme="0" tint="-0.34998626667073579"/>
      </bottom>
      <diagonal/>
    </border>
    <border>
      <left/>
      <right style="hair">
        <color theme="0" tint="-0.34998626667073579"/>
      </right>
      <top/>
      <bottom style="hair">
        <color theme="0" tint="-0.34998626667073579"/>
      </bottom>
      <diagonal/>
    </border>
    <border>
      <left style="medium">
        <color indexed="64"/>
      </left>
      <right style="medium">
        <color indexed="64"/>
      </right>
      <top style="thin">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hair">
        <color indexed="64"/>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bottom style="double">
        <color theme="0"/>
      </bottom>
      <diagonal/>
    </border>
    <border>
      <left style="medium">
        <color indexed="64"/>
      </left>
      <right/>
      <top style="thin">
        <color indexed="64"/>
      </top>
      <bottom style="thin">
        <color indexed="64"/>
      </bottom>
      <diagonal/>
    </border>
    <border>
      <left style="medium">
        <color indexed="64"/>
      </left>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style="double">
        <color indexed="64"/>
      </top>
      <bottom style="medium">
        <color indexed="64"/>
      </bottom>
      <diagonal/>
    </border>
    <border>
      <left style="thin">
        <color indexed="64"/>
      </left>
      <right/>
      <top style="hair">
        <color auto="1"/>
      </top>
      <bottom style="thin">
        <color indexed="64"/>
      </bottom>
      <diagonal/>
    </border>
    <border>
      <left style="hair">
        <color auto="1"/>
      </left>
      <right/>
      <top style="hair">
        <color auto="1"/>
      </top>
      <bottom/>
      <diagonal/>
    </border>
    <border>
      <left/>
      <right style="thin">
        <color indexed="64"/>
      </right>
      <top style="hair">
        <color auto="1"/>
      </top>
      <bottom/>
      <diagonal/>
    </border>
    <border>
      <left style="hair">
        <color auto="1"/>
      </left>
      <right/>
      <top/>
      <bottom style="thin">
        <color indexed="64"/>
      </bottom>
      <diagonal/>
    </border>
    <border>
      <left style="thin">
        <color indexed="64"/>
      </left>
      <right style="hair">
        <color auto="1"/>
      </right>
      <top style="thin">
        <color indexed="64"/>
      </top>
      <bottom/>
      <diagonal/>
    </border>
    <border>
      <left style="hair">
        <color auto="1"/>
      </left>
      <right/>
      <top/>
      <bottom style="hair">
        <color auto="1"/>
      </bottom>
      <diagonal/>
    </border>
    <border>
      <left/>
      <right/>
      <top/>
      <bottom style="hair">
        <color auto="1"/>
      </bottom>
      <diagonal/>
    </border>
    <border>
      <left/>
      <right style="thin">
        <color indexed="64"/>
      </right>
      <top/>
      <bottom style="hair">
        <color auto="1"/>
      </bottom>
      <diagonal/>
    </border>
    <border>
      <left style="thin">
        <color indexed="64"/>
      </left>
      <right style="hair">
        <color auto="1"/>
      </right>
      <top/>
      <bottom/>
      <diagonal/>
    </border>
    <border>
      <left style="thin">
        <color indexed="64"/>
      </left>
      <right style="hair">
        <color auto="1"/>
      </right>
      <top/>
      <bottom style="thin">
        <color indexed="64"/>
      </bottom>
      <diagonal/>
    </border>
    <border>
      <left style="thin">
        <color indexed="64"/>
      </left>
      <right style="hair">
        <color auto="1"/>
      </right>
      <top/>
      <bottom style="double">
        <color auto="1"/>
      </bottom>
      <diagonal/>
    </border>
    <border>
      <left style="thin">
        <color indexed="64"/>
      </left>
      <right style="hair">
        <color auto="1"/>
      </right>
      <top style="double">
        <color auto="1"/>
      </top>
      <bottom/>
      <diagonal/>
    </border>
    <border>
      <left/>
      <right style="thin">
        <color indexed="64"/>
      </right>
      <top style="double">
        <color auto="1"/>
      </top>
      <bottom style="hair">
        <color auto="1"/>
      </bottom>
      <diagonal/>
    </border>
    <border>
      <left style="double">
        <color theme="0"/>
      </left>
      <right style="double">
        <color theme="0"/>
      </right>
      <top style="double">
        <color theme="0"/>
      </top>
      <bottom/>
      <diagonal/>
    </border>
    <border>
      <left style="double">
        <color theme="0"/>
      </left>
      <right style="double">
        <color theme="0"/>
      </right>
      <top/>
      <bottom style="double">
        <color theme="0"/>
      </bottom>
      <diagonal/>
    </border>
  </borders>
  <cellStyleXfs count="3">
    <xf numFmtId="0" fontId="0" fillId="0" borderId="0">
      <alignment vertical="center"/>
    </xf>
    <xf numFmtId="38" fontId="2" fillId="0" borderId="0" applyFont="0" applyFill="0" applyBorder="0" applyAlignment="0" applyProtection="0">
      <alignment vertical="center"/>
    </xf>
    <xf numFmtId="0" fontId="2" fillId="0" borderId="0">
      <alignment vertical="center"/>
    </xf>
  </cellStyleXfs>
  <cellXfs count="532">
    <xf numFmtId="0" fontId="0" fillId="0" borderId="0" xfId="0">
      <alignment vertical="center"/>
    </xf>
    <xf numFmtId="0" fontId="0" fillId="0" borderId="0" xfId="0" applyProtection="1">
      <alignment vertical="center"/>
      <protection locked="0"/>
    </xf>
    <xf numFmtId="0" fontId="20" fillId="2" borderId="12" xfId="0" applyFont="1" applyFill="1" applyBorder="1" applyAlignment="1">
      <alignment vertical="center" wrapText="1"/>
    </xf>
    <xf numFmtId="0" fontId="8" fillId="3" borderId="45" xfId="0" applyFont="1" applyFill="1" applyBorder="1" applyAlignment="1">
      <alignment vertical="center" shrinkToFit="1"/>
    </xf>
    <xf numFmtId="0" fontId="8" fillId="3" borderId="46" xfId="0" applyFont="1" applyFill="1" applyBorder="1" applyAlignment="1">
      <alignment vertical="center" shrinkToFit="1"/>
    </xf>
    <xf numFmtId="0" fontId="21" fillId="0" borderId="46" xfId="0" applyFont="1" applyBorder="1" applyAlignment="1" applyProtection="1">
      <alignment vertical="center" shrinkToFit="1"/>
      <protection locked="0"/>
    </xf>
    <xf numFmtId="0" fontId="8" fillId="3" borderId="47" xfId="0" applyFont="1" applyFill="1" applyBorder="1" applyAlignment="1">
      <alignment vertical="center" shrinkToFit="1"/>
    </xf>
    <xf numFmtId="0" fontId="8" fillId="3" borderId="48" xfId="0" applyFont="1" applyFill="1" applyBorder="1" applyAlignment="1">
      <alignment vertical="center" shrinkToFit="1"/>
    </xf>
    <xf numFmtId="0" fontId="8" fillId="3" borderId="49" xfId="0" applyFont="1" applyFill="1" applyBorder="1" applyAlignment="1">
      <alignment vertical="center" shrinkToFit="1"/>
    </xf>
    <xf numFmtId="0" fontId="8" fillId="3" borderId="60" xfId="0" applyFont="1" applyFill="1" applyBorder="1" applyAlignment="1">
      <alignment vertical="center" shrinkToFit="1"/>
    </xf>
    <xf numFmtId="0" fontId="5" fillId="0" borderId="2" xfId="0" applyFont="1" applyBorder="1">
      <alignment vertical="center"/>
    </xf>
    <xf numFmtId="0" fontId="0" fillId="0" borderId="2" xfId="0" applyBorder="1">
      <alignment vertical="center"/>
    </xf>
    <xf numFmtId="0" fontId="0" fillId="0" borderId="3" xfId="0" applyBorder="1">
      <alignment vertical="center"/>
    </xf>
    <xf numFmtId="0" fontId="5" fillId="0" borderId="4" xfId="0" applyFont="1" applyBorder="1">
      <alignment vertical="center"/>
    </xf>
    <xf numFmtId="0" fontId="5" fillId="0" borderId="0" xfId="0" applyFont="1">
      <alignment vertical="center"/>
    </xf>
    <xf numFmtId="0" fontId="17" fillId="0" borderId="0" xfId="0" applyFont="1" applyAlignment="1">
      <alignment horizontal="right" vertical="center"/>
    </xf>
    <xf numFmtId="0" fontId="0" fillId="0" borderId="5" xfId="0" applyBorder="1">
      <alignment vertical="center"/>
    </xf>
    <xf numFmtId="0" fontId="6" fillId="0" borderId="5" xfId="0" applyFont="1" applyBorder="1">
      <alignment vertical="center"/>
    </xf>
    <xf numFmtId="0" fontId="6" fillId="0" borderId="4" xfId="0" applyFont="1" applyBorder="1">
      <alignment vertical="center"/>
    </xf>
    <xf numFmtId="0" fontId="6" fillId="0" borderId="0" xfId="0" applyFont="1">
      <alignment vertical="center"/>
    </xf>
    <xf numFmtId="0" fontId="6" fillId="0" borderId="4" xfId="0" applyFont="1" applyBorder="1" applyAlignment="1">
      <alignment horizontal="center" vertical="center"/>
    </xf>
    <xf numFmtId="0" fontId="6" fillId="0" borderId="7" xfId="0" applyFont="1" applyBorder="1">
      <alignment vertical="center"/>
    </xf>
    <xf numFmtId="0" fontId="8" fillId="0" borderId="8" xfId="0" applyFont="1" applyBorder="1" applyAlignment="1">
      <alignment horizontal="right" vertical="center"/>
    </xf>
    <xf numFmtId="0" fontId="6" fillId="3" borderId="1" xfId="0" applyFont="1" applyFill="1" applyBorder="1">
      <alignment vertical="center"/>
    </xf>
    <xf numFmtId="0" fontId="6" fillId="3" borderId="4" xfId="0" applyFont="1" applyFill="1" applyBorder="1">
      <alignment vertical="center"/>
    </xf>
    <xf numFmtId="0" fontId="0" fillId="0" borderId="4" xfId="0" applyBorder="1">
      <alignment vertical="center"/>
    </xf>
    <xf numFmtId="0" fontId="11" fillId="0" borderId="4" xfId="0" applyFont="1" applyBorder="1" applyAlignment="1">
      <alignment horizontal="center" vertical="center" wrapText="1"/>
    </xf>
    <xf numFmtId="179" fontId="11" fillId="0" borderId="0" xfId="1" applyNumberFormat="1" applyFont="1" applyBorder="1" applyAlignment="1" applyProtection="1">
      <alignment vertical="center"/>
    </xf>
    <xf numFmtId="179" fontId="11" fillId="0" borderId="0" xfId="1" applyNumberFormat="1" applyFont="1" applyFill="1" applyBorder="1" applyAlignment="1" applyProtection="1">
      <alignment vertical="center"/>
    </xf>
    <xf numFmtId="179" fontId="11" fillId="0" borderId="5" xfId="1" applyNumberFormat="1" applyFont="1" applyBorder="1" applyAlignment="1" applyProtection="1">
      <alignment vertical="center"/>
    </xf>
    <xf numFmtId="179" fontId="11" fillId="0" borderId="7" xfId="1" applyNumberFormat="1" applyFont="1" applyFill="1" applyBorder="1" applyAlignment="1" applyProtection="1">
      <alignment vertical="center"/>
    </xf>
    <xf numFmtId="179" fontId="11" fillId="0" borderId="7" xfId="1" applyNumberFormat="1" applyFont="1" applyBorder="1" applyAlignment="1" applyProtection="1">
      <alignment vertical="center"/>
    </xf>
    <xf numFmtId="179" fontId="11" fillId="0" borderId="8" xfId="1" applyNumberFormat="1" applyFont="1" applyBorder="1" applyAlignment="1" applyProtection="1">
      <alignment vertical="center"/>
    </xf>
    <xf numFmtId="0" fontId="7" fillId="0" borderId="0" xfId="0" applyFont="1">
      <alignment vertical="center"/>
    </xf>
    <xf numFmtId="0" fontId="0" fillId="0" borderId="0" xfId="0" applyProtection="1">
      <alignment vertical="center"/>
      <protection hidden="1"/>
    </xf>
    <xf numFmtId="178" fontId="25" fillId="0" borderId="39" xfId="0" applyNumberFormat="1" applyFont="1" applyBorder="1" applyAlignment="1" applyProtection="1">
      <alignment horizontal="center" vertical="center" shrinkToFit="1"/>
      <protection locked="0"/>
    </xf>
    <xf numFmtId="0" fontId="1" fillId="0" borderId="0" xfId="0" applyFont="1">
      <alignment vertical="center"/>
    </xf>
    <xf numFmtId="0" fontId="28" fillId="0" borderId="0" xfId="0" applyFont="1" applyAlignment="1">
      <alignment horizontal="center" vertical="center"/>
    </xf>
    <xf numFmtId="0" fontId="6" fillId="0" borderId="0" xfId="0" applyFont="1" applyAlignment="1">
      <alignment vertical="top" wrapText="1"/>
    </xf>
    <xf numFmtId="0" fontId="1" fillId="0" borderId="0" xfId="0" applyFont="1" applyAlignment="1">
      <alignment horizontal="right" vertical="center"/>
    </xf>
    <xf numFmtId="0" fontId="25" fillId="0" borderId="0" xfId="0" applyFont="1">
      <alignment vertical="center"/>
    </xf>
    <xf numFmtId="0" fontId="6" fillId="0" borderId="0" xfId="0" applyFont="1" applyAlignment="1">
      <alignment horizontal="left" vertical="center" shrinkToFit="1"/>
    </xf>
    <xf numFmtId="0" fontId="19" fillId="0" borderId="0" xfId="0" applyFont="1">
      <alignment vertical="center"/>
    </xf>
    <xf numFmtId="0" fontId="6" fillId="0" borderId="0" xfId="0" applyFont="1" applyAlignment="1">
      <alignment horizontal="left" vertical="center" wrapText="1" indent="1"/>
    </xf>
    <xf numFmtId="0" fontId="6" fillId="0" borderId="0" xfId="0" applyFont="1" applyAlignment="1">
      <alignment horizontal="distributed" vertical="center"/>
    </xf>
    <xf numFmtId="0" fontId="0" fillId="0" borderId="77" xfId="0" applyBorder="1">
      <alignment vertical="center"/>
    </xf>
    <xf numFmtId="0" fontId="1" fillId="0" borderId="0" xfId="0" applyFont="1" applyAlignment="1">
      <alignment horizontal="distributed" vertical="top" shrinkToFit="1"/>
    </xf>
    <xf numFmtId="0" fontId="0" fillId="0" borderId="78" xfId="0" applyBorder="1">
      <alignment vertical="center"/>
    </xf>
    <xf numFmtId="0" fontId="6" fillId="0" borderId="0" xfId="0" applyFont="1" applyAlignment="1">
      <alignment horizontal="distributed" vertical="top" shrinkToFit="1"/>
    </xf>
    <xf numFmtId="0" fontId="0" fillId="0" borderId="79" xfId="0" applyBorder="1">
      <alignment vertical="center"/>
    </xf>
    <xf numFmtId="0" fontId="6" fillId="0" borderId="0" xfId="0" applyFont="1" applyAlignment="1">
      <alignment horizontal="right" vertical="center"/>
    </xf>
    <xf numFmtId="0" fontId="30" fillId="0" borderId="0" xfId="0" applyFont="1" applyAlignment="1">
      <alignment horizontal="center" vertical="center"/>
    </xf>
    <xf numFmtId="0" fontId="31" fillId="0" borderId="0" xfId="0" applyFont="1" applyAlignment="1">
      <alignment horizontal="right" vertical="center"/>
    </xf>
    <xf numFmtId="0" fontId="0" fillId="0" borderId="0" xfId="0" applyAlignment="1">
      <alignment horizontal="left" vertical="center"/>
    </xf>
    <xf numFmtId="0" fontId="16" fillId="0" borderId="0" xfId="0" applyFont="1" applyProtection="1">
      <alignment vertical="center"/>
      <protection hidden="1"/>
    </xf>
    <xf numFmtId="177" fontId="7" fillId="0" borderId="2" xfId="0" applyNumberFormat="1" applyFont="1" applyBorder="1">
      <alignment vertical="center"/>
    </xf>
    <xf numFmtId="38" fontId="11" fillId="0" borderId="64" xfId="1" applyFont="1" applyBorder="1" applyAlignment="1" applyProtection="1">
      <alignment vertical="center" shrinkToFit="1"/>
      <protection locked="0"/>
    </xf>
    <xf numFmtId="38" fontId="11" fillId="0" borderId="63" xfId="1" applyFont="1" applyBorder="1" applyAlignment="1" applyProtection="1">
      <alignment vertical="center" shrinkToFit="1"/>
      <protection locked="0"/>
    </xf>
    <xf numFmtId="0" fontId="25" fillId="0" borderId="4" xfId="0" applyFont="1" applyBorder="1" applyAlignment="1">
      <alignment horizontal="left" vertical="center" shrinkToFit="1"/>
    </xf>
    <xf numFmtId="0" fontId="25" fillId="0" borderId="0" xfId="0" applyFont="1" applyAlignment="1">
      <alignment horizontal="left" vertical="center" shrinkToFit="1"/>
    </xf>
    <xf numFmtId="0" fontId="33" fillId="0" borderId="0" xfId="0" applyFont="1" applyAlignment="1" applyProtection="1">
      <alignment horizontal="right" vertical="center"/>
      <protection hidden="1"/>
    </xf>
    <xf numFmtId="0" fontId="34" fillId="0" borderId="0" xfId="0" applyFont="1" applyAlignment="1">
      <alignment horizontal="center" vertical="center"/>
    </xf>
    <xf numFmtId="0" fontId="10" fillId="0" borderId="0" xfId="0" applyFont="1" applyAlignment="1">
      <alignment vertical="center" wrapText="1"/>
    </xf>
    <xf numFmtId="0" fontId="27" fillId="0" borderId="4" xfId="0" applyFont="1" applyBorder="1" applyAlignment="1">
      <alignment vertical="top" wrapText="1"/>
    </xf>
    <xf numFmtId="0" fontId="27" fillId="0" borderId="0" xfId="0" applyFont="1" applyAlignment="1">
      <alignment vertical="top" wrapText="1"/>
    </xf>
    <xf numFmtId="0" fontId="33" fillId="0" borderId="0" xfId="0" applyFont="1" applyProtection="1">
      <alignment vertical="center"/>
      <protection hidden="1"/>
    </xf>
    <xf numFmtId="0" fontId="25" fillId="0" borderId="4" xfId="0" applyFont="1" applyBorder="1" applyAlignment="1">
      <alignment vertical="center" shrinkToFit="1"/>
    </xf>
    <xf numFmtId="0" fontId="16" fillId="0" borderId="0" xfId="0" applyFont="1" applyAlignment="1" applyProtection="1">
      <alignment horizontal="right"/>
      <protection hidden="1"/>
    </xf>
    <xf numFmtId="0" fontId="8" fillId="0" borderId="0" xfId="0" applyFont="1" applyAlignment="1" applyProtection="1">
      <alignment vertical="top"/>
      <protection hidden="1"/>
    </xf>
    <xf numFmtId="0" fontId="0" fillId="0" borderId="5" xfId="0" applyBorder="1" applyProtection="1">
      <alignment vertical="center"/>
      <protection hidden="1"/>
    </xf>
    <xf numFmtId="0" fontId="28" fillId="0" borderId="0" xfId="0" applyFont="1" applyProtection="1">
      <alignment vertical="center"/>
      <protection locked="0"/>
    </xf>
    <xf numFmtId="0" fontId="0" fillId="0" borderId="8" xfId="0" applyBorder="1">
      <alignment vertical="center"/>
    </xf>
    <xf numFmtId="0" fontId="0" fillId="0" borderId="0" xfId="0" applyAlignment="1">
      <alignment vertical="center" wrapText="1"/>
    </xf>
    <xf numFmtId="0" fontId="10" fillId="3" borderId="9" xfId="0" applyFont="1" applyFill="1" applyBorder="1" applyAlignment="1" applyProtection="1">
      <alignment horizontal="center" vertical="center"/>
      <protection hidden="1"/>
    </xf>
    <xf numFmtId="0" fontId="6" fillId="0" borderId="0" xfId="0" applyFont="1" applyAlignment="1">
      <alignment horizontal="left" vertical="top" wrapText="1"/>
    </xf>
    <xf numFmtId="0" fontId="28" fillId="0" borderId="0" xfId="0" applyFont="1">
      <alignment vertical="center"/>
    </xf>
    <xf numFmtId="0" fontId="0" fillId="0" borderId="0" xfId="0" applyProtection="1">
      <alignment vertical="center"/>
      <protection locked="0" hidden="1"/>
    </xf>
    <xf numFmtId="0" fontId="10" fillId="0" borderId="9" xfId="0" applyFont="1" applyBorder="1" applyProtection="1">
      <alignment vertical="center"/>
      <protection locked="0"/>
    </xf>
    <xf numFmtId="176" fontId="35" fillId="6" borderId="0" xfId="0" applyNumberFormat="1" applyFont="1" applyFill="1" applyAlignment="1">
      <alignment horizontal="center" vertical="center" wrapText="1"/>
    </xf>
    <xf numFmtId="38" fontId="11" fillId="0" borderId="72" xfId="1" applyFont="1" applyFill="1" applyBorder="1" applyAlignment="1" applyProtection="1">
      <alignment vertical="center" shrinkToFit="1"/>
      <protection locked="0"/>
    </xf>
    <xf numFmtId="0" fontId="6" fillId="0" borderId="25" xfId="0" applyFont="1" applyBorder="1" applyAlignment="1">
      <alignment horizontal="center" vertical="center" shrinkToFit="1"/>
    </xf>
    <xf numFmtId="0" fontId="6" fillId="0" borderId="27" xfId="0" applyFont="1" applyBorder="1" applyAlignment="1">
      <alignment horizontal="center" vertical="center" shrinkToFit="1"/>
    </xf>
    <xf numFmtId="0" fontId="6" fillId="0" borderId="27" xfId="0" applyFont="1" applyBorder="1" applyAlignment="1">
      <alignment horizontal="center" vertical="top" shrinkToFit="1"/>
    </xf>
    <xf numFmtId="0" fontId="6" fillId="0" borderId="14" xfId="0" applyFont="1" applyBorder="1" applyAlignment="1">
      <alignment horizontal="center" vertical="top" shrinkToFit="1"/>
    </xf>
    <xf numFmtId="0" fontId="6" fillId="0" borderId="14" xfId="0" applyFont="1" applyBorder="1" applyAlignment="1">
      <alignment horizontal="center" vertical="center" shrinkToFit="1"/>
    </xf>
    <xf numFmtId="0" fontId="6" fillId="0" borderId="16" xfId="0" applyFont="1" applyBorder="1" applyAlignment="1">
      <alignment horizontal="center" vertical="center" shrinkToFit="1"/>
    </xf>
    <xf numFmtId="0" fontId="6" fillId="0" borderId="50" xfId="0" applyFont="1" applyBorder="1" applyAlignment="1">
      <alignment horizontal="center" vertical="center" shrinkToFit="1"/>
    </xf>
    <xf numFmtId="0" fontId="6" fillId="0" borderId="22" xfId="0" applyFont="1" applyBorder="1" applyAlignment="1">
      <alignment horizontal="center" vertical="center" shrinkToFit="1"/>
    </xf>
    <xf numFmtId="0" fontId="13" fillId="0" borderId="94" xfId="0" applyFont="1" applyBorder="1" applyAlignment="1">
      <alignment horizontal="center" vertical="top" shrinkToFit="1"/>
    </xf>
    <xf numFmtId="38" fontId="11" fillId="0" borderId="23" xfId="1" applyFont="1" applyFill="1" applyBorder="1" applyAlignment="1" applyProtection="1">
      <alignment vertical="center" shrinkToFit="1"/>
      <protection locked="0"/>
    </xf>
    <xf numFmtId="38" fontId="11" fillId="0" borderId="67" xfId="1" applyFont="1" applyFill="1" applyBorder="1" applyAlignment="1" applyProtection="1">
      <alignment vertical="center" shrinkToFit="1"/>
      <protection locked="0"/>
    </xf>
    <xf numFmtId="38" fontId="11" fillId="0" borderId="95" xfId="1" applyFont="1" applyFill="1" applyBorder="1" applyAlignment="1" applyProtection="1">
      <alignment vertical="center" shrinkToFit="1"/>
      <protection locked="0"/>
    </xf>
    <xf numFmtId="38" fontId="11" fillId="0" borderId="54" xfId="1" applyFont="1" applyFill="1" applyBorder="1" applyAlignment="1" applyProtection="1">
      <alignment vertical="center" shrinkToFit="1"/>
      <protection locked="0"/>
    </xf>
    <xf numFmtId="38" fontId="11" fillId="0" borderId="17" xfId="1" applyFont="1" applyBorder="1" applyAlignment="1" applyProtection="1">
      <alignment vertical="center" shrinkToFit="1"/>
      <protection locked="0"/>
    </xf>
    <xf numFmtId="0" fontId="11" fillId="0" borderId="39" xfId="0" applyFont="1" applyBorder="1" applyAlignment="1">
      <alignment horizontal="center" vertical="center"/>
    </xf>
    <xf numFmtId="0" fontId="11" fillId="0" borderId="38" xfId="0" applyFont="1" applyBorder="1" applyAlignment="1">
      <alignment horizontal="right" vertical="center"/>
    </xf>
    <xf numFmtId="0" fontId="11" fillId="0" borderId="40" xfId="0" applyFont="1" applyBorder="1" applyAlignment="1">
      <alignment horizontal="right" vertical="center"/>
    </xf>
    <xf numFmtId="0" fontId="11" fillId="0" borderId="0" xfId="0" applyFont="1">
      <alignment vertical="center"/>
    </xf>
    <xf numFmtId="0" fontId="40" fillId="0" borderId="0" xfId="0" applyFont="1" applyProtection="1">
      <alignment vertical="center"/>
      <protection locked="0"/>
    </xf>
    <xf numFmtId="0" fontId="11" fillId="0" borderId="0" xfId="0" applyFont="1" applyAlignment="1">
      <alignment horizontal="right" vertical="center"/>
    </xf>
    <xf numFmtId="0" fontId="11" fillId="0" borderId="0" xfId="0" applyFont="1" applyAlignment="1" applyProtection="1">
      <alignment vertical="center" wrapText="1"/>
      <protection locked="0"/>
    </xf>
    <xf numFmtId="0" fontId="11" fillId="0" borderId="0" xfId="0" applyFont="1" applyAlignment="1">
      <alignment vertical="center" wrapText="1"/>
    </xf>
    <xf numFmtId="178" fontId="20" fillId="0" borderId="39" xfId="0" applyNumberFormat="1" applyFont="1" applyBorder="1" applyAlignment="1" applyProtection="1">
      <alignment horizontal="center" vertical="center" shrinkToFit="1"/>
      <protection locked="0"/>
    </xf>
    <xf numFmtId="38" fontId="8" fillId="0" borderId="85" xfId="0" applyNumberFormat="1" applyFont="1" applyBorder="1" applyProtection="1">
      <alignment vertical="center"/>
      <protection hidden="1"/>
    </xf>
    <xf numFmtId="38" fontId="8" fillId="0" borderId="11" xfId="0" applyNumberFormat="1" applyFont="1" applyBorder="1" applyProtection="1">
      <alignment vertical="center"/>
      <protection hidden="1"/>
    </xf>
    <xf numFmtId="38" fontId="8" fillId="0" borderId="85" xfId="1" applyFont="1" applyBorder="1" applyAlignment="1" applyProtection="1">
      <alignment vertical="center"/>
      <protection hidden="1"/>
    </xf>
    <xf numFmtId="0" fontId="11" fillId="0" borderId="0" xfId="0" applyFont="1" applyAlignment="1" applyProtection="1">
      <alignment vertical="top" wrapText="1"/>
      <protection locked="0"/>
    </xf>
    <xf numFmtId="0" fontId="26" fillId="0" borderId="0" xfId="0" applyFont="1" applyAlignment="1">
      <alignment horizontal="center" vertical="center"/>
    </xf>
    <xf numFmtId="0" fontId="0" fillId="0" borderId="3" xfId="0" applyBorder="1" applyProtection="1">
      <alignment vertical="center"/>
      <protection hidden="1"/>
    </xf>
    <xf numFmtId="0" fontId="0" fillId="0" borderId="8" xfId="0" applyBorder="1" applyProtection="1">
      <alignment vertical="center"/>
      <protection hidden="1"/>
    </xf>
    <xf numFmtId="0" fontId="8" fillId="3" borderId="11" xfId="0" applyFont="1" applyFill="1" applyBorder="1" applyAlignment="1">
      <alignment horizontal="center" vertical="center" shrinkToFit="1"/>
    </xf>
    <xf numFmtId="0" fontId="8" fillId="3" borderId="11" xfId="0" applyFont="1" applyFill="1" applyBorder="1" applyAlignment="1">
      <alignment horizontal="center" vertical="center" wrapText="1" shrinkToFit="1"/>
    </xf>
    <xf numFmtId="0" fontId="0" fillId="0" borderId="79" xfId="0" applyBorder="1" applyProtection="1">
      <alignment vertical="center"/>
      <protection hidden="1"/>
    </xf>
    <xf numFmtId="0" fontId="0" fillId="0" borderId="77" xfId="0" applyBorder="1" applyProtection="1">
      <alignment vertical="center"/>
      <protection hidden="1"/>
    </xf>
    <xf numFmtId="38" fontId="8" fillId="0" borderId="11" xfId="1" applyFont="1" applyBorder="1" applyAlignment="1" applyProtection="1">
      <alignment horizontal="center" vertical="center"/>
      <protection hidden="1"/>
    </xf>
    <xf numFmtId="0" fontId="31" fillId="0" borderId="0" xfId="0" applyFont="1" applyAlignment="1" applyProtection="1">
      <alignment horizontal="right" vertical="center"/>
      <protection hidden="1"/>
    </xf>
    <xf numFmtId="0" fontId="41" fillId="0" borderId="0" xfId="0" applyFont="1" applyAlignment="1" applyProtection="1">
      <alignment vertical="top"/>
      <protection hidden="1"/>
    </xf>
    <xf numFmtId="0" fontId="9" fillId="0" borderId="0" xfId="0" applyFont="1" applyAlignment="1">
      <alignment vertical="top" wrapText="1"/>
    </xf>
    <xf numFmtId="0" fontId="33" fillId="0" borderId="1" xfId="0" applyFont="1" applyBorder="1">
      <alignment vertical="center"/>
    </xf>
    <xf numFmtId="0" fontId="11" fillId="3" borderId="11" xfId="0" applyFont="1" applyFill="1" applyBorder="1" applyAlignment="1">
      <alignment horizontal="center" vertical="center" shrinkToFit="1"/>
    </xf>
    <xf numFmtId="0" fontId="11" fillId="3" borderId="25" xfId="0" applyFont="1" applyFill="1" applyBorder="1" applyAlignment="1">
      <alignment horizontal="center" vertical="center" shrinkToFit="1"/>
    </xf>
    <xf numFmtId="0" fontId="6" fillId="0" borderId="6" xfId="0" applyFont="1" applyBorder="1">
      <alignment vertical="center"/>
    </xf>
    <xf numFmtId="0" fontId="11" fillId="3" borderId="52" xfId="0" applyFont="1" applyFill="1" applyBorder="1" applyAlignment="1">
      <alignment vertical="center" shrinkToFit="1"/>
    </xf>
    <xf numFmtId="0" fontId="11" fillId="3" borderId="53" xfId="0" applyFont="1" applyFill="1" applyBorder="1" applyAlignment="1">
      <alignment horizontal="center" shrinkToFit="1"/>
    </xf>
    <xf numFmtId="0" fontId="11" fillId="3" borderId="27" xfId="0" applyFont="1" applyFill="1" applyBorder="1" applyAlignment="1">
      <alignment horizontal="center" shrinkToFit="1"/>
    </xf>
    <xf numFmtId="0" fontId="11" fillId="3" borderId="14" xfId="0" applyFont="1" applyFill="1" applyBorder="1" applyAlignment="1">
      <alignment horizontal="center" shrinkToFit="1"/>
    </xf>
    <xf numFmtId="0" fontId="11" fillId="3" borderId="53" xfId="0" applyFont="1" applyFill="1" applyBorder="1" applyAlignment="1">
      <alignment horizontal="center" vertical="top" shrinkToFit="1"/>
    </xf>
    <xf numFmtId="0" fontId="11" fillId="3" borderId="20" xfId="0" applyFont="1" applyFill="1" applyBorder="1" applyAlignment="1">
      <alignment horizontal="center" vertical="top" shrinkToFit="1"/>
    </xf>
    <xf numFmtId="0" fontId="11" fillId="3" borderId="17" xfId="0" applyFont="1" applyFill="1" applyBorder="1" applyAlignment="1">
      <alignment horizontal="center" vertical="top" shrinkToFit="1"/>
    </xf>
    <xf numFmtId="0" fontId="11" fillId="3" borderId="72" xfId="0" applyFont="1" applyFill="1" applyBorder="1" applyAlignment="1">
      <alignment vertical="center" shrinkToFit="1"/>
    </xf>
    <xf numFmtId="0" fontId="11" fillId="0" borderId="0" xfId="0" applyFont="1" applyAlignment="1">
      <alignment horizontal="left" vertical="center" indent="1"/>
    </xf>
    <xf numFmtId="0" fontId="11" fillId="0" borderId="0" xfId="0" applyFont="1" applyAlignment="1">
      <alignment horizontal="left" vertical="center" indent="1" shrinkToFit="1"/>
    </xf>
    <xf numFmtId="0" fontId="0" fillId="0" borderId="71" xfId="0" applyBorder="1">
      <alignment vertical="center"/>
    </xf>
    <xf numFmtId="0" fontId="25" fillId="0" borderId="0" xfId="0" applyFont="1" applyAlignment="1">
      <alignment vertical="top" wrapText="1"/>
    </xf>
    <xf numFmtId="0" fontId="8" fillId="3" borderId="104" xfId="0" applyFont="1" applyFill="1" applyBorder="1" applyAlignment="1">
      <alignment horizontal="center" vertical="top" wrapText="1" shrinkToFit="1"/>
    </xf>
    <xf numFmtId="0" fontId="16" fillId="0" borderId="0" xfId="0" applyFont="1" applyAlignment="1" applyProtection="1">
      <alignment vertical="center" wrapText="1"/>
      <protection hidden="1"/>
    </xf>
    <xf numFmtId="0" fontId="44" fillId="0" borderId="0" xfId="0" applyFont="1" applyAlignment="1" applyProtection="1">
      <alignment vertical="top" wrapText="1"/>
      <protection hidden="1"/>
    </xf>
    <xf numFmtId="176" fontId="35" fillId="0" borderId="0" xfId="0" applyNumberFormat="1" applyFont="1" applyAlignment="1">
      <alignment horizontal="center" vertical="center" wrapText="1"/>
    </xf>
    <xf numFmtId="0" fontId="23" fillId="0" borderId="0" xfId="0" applyFont="1" applyAlignment="1">
      <alignment vertical="center" shrinkToFit="1"/>
    </xf>
    <xf numFmtId="0" fontId="8" fillId="3" borderId="66" xfId="0" applyFont="1" applyFill="1" applyBorder="1" applyAlignment="1">
      <alignment horizontal="center" vertical="center" wrapText="1" shrinkToFit="1"/>
    </xf>
    <xf numFmtId="0" fontId="45" fillId="0" borderId="0" xfId="0" applyFont="1" applyProtection="1">
      <alignment vertical="center"/>
      <protection hidden="1"/>
    </xf>
    <xf numFmtId="0" fontId="23" fillId="0" borderId="0" xfId="0" applyFont="1" applyProtection="1">
      <alignment vertical="center"/>
      <protection hidden="1"/>
    </xf>
    <xf numFmtId="0" fontId="8" fillId="3" borderId="66" xfId="0" applyFont="1" applyFill="1" applyBorder="1" applyAlignment="1">
      <alignment vertical="center" shrinkToFit="1"/>
    </xf>
    <xf numFmtId="0" fontId="8" fillId="3" borderId="20" xfId="0" applyFont="1" applyFill="1" applyBorder="1" applyAlignment="1">
      <alignment horizontal="center" vertical="top" shrinkToFit="1"/>
    </xf>
    <xf numFmtId="0" fontId="8" fillId="3" borderId="76" xfId="0" applyFont="1" applyFill="1" applyBorder="1" applyAlignment="1">
      <alignment vertical="center" textRotation="255" shrinkToFit="1"/>
    </xf>
    <xf numFmtId="0" fontId="8" fillId="3" borderId="26" xfId="0" applyFont="1" applyFill="1" applyBorder="1" applyAlignment="1">
      <alignment vertical="top" textRotation="255" shrinkToFit="1"/>
    </xf>
    <xf numFmtId="0" fontId="18" fillId="0" borderId="0" xfId="0" applyFont="1">
      <alignment vertical="center"/>
    </xf>
    <xf numFmtId="0" fontId="25" fillId="7" borderId="9" xfId="0" applyFont="1" applyFill="1" applyBorder="1" applyProtection="1">
      <alignment vertical="center"/>
      <protection locked="0"/>
    </xf>
    <xf numFmtId="0" fontId="46" fillId="0" borderId="0" xfId="0" applyFont="1">
      <alignment vertical="center"/>
    </xf>
    <xf numFmtId="0" fontId="23" fillId="0" borderId="0" xfId="0" applyFont="1">
      <alignment vertical="center"/>
    </xf>
    <xf numFmtId="0" fontId="8" fillId="3" borderId="75" xfId="0" applyFont="1" applyFill="1" applyBorder="1" applyAlignment="1" applyProtection="1">
      <alignment horizontal="center" vertical="center" shrinkToFit="1"/>
      <protection hidden="1"/>
    </xf>
    <xf numFmtId="0" fontId="21" fillId="0" borderId="35" xfId="0" applyFont="1" applyBorder="1" applyProtection="1">
      <alignment vertical="center"/>
      <protection locked="0"/>
    </xf>
    <xf numFmtId="0" fontId="21" fillId="0" borderId="36" xfId="0" applyFont="1" applyBorder="1" applyProtection="1">
      <alignment vertical="center"/>
      <protection locked="0"/>
    </xf>
    <xf numFmtId="49" fontId="21" fillId="0" borderId="38" xfId="0" applyNumberFormat="1" applyFont="1" applyBorder="1" applyProtection="1">
      <alignment vertical="center"/>
      <protection locked="0"/>
    </xf>
    <xf numFmtId="49" fontId="21" fillId="0" borderId="39" xfId="0" applyNumberFormat="1" applyFont="1" applyBorder="1" applyProtection="1">
      <alignment vertical="center"/>
      <protection locked="0"/>
    </xf>
    <xf numFmtId="49" fontId="21" fillId="0" borderId="40" xfId="0" applyNumberFormat="1" applyFont="1" applyBorder="1" applyProtection="1">
      <alignment vertical="center"/>
      <protection locked="0"/>
    </xf>
    <xf numFmtId="49" fontId="21" fillId="0" borderId="41" xfId="0" applyNumberFormat="1" applyFont="1" applyBorder="1" applyProtection="1">
      <alignment vertical="center"/>
      <protection locked="0"/>
    </xf>
    <xf numFmtId="0" fontId="21" fillId="0" borderId="38" xfId="0" applyFont="1" applyBorder="1" applyProtection="1">
      <alignment vertical="center"/>
      <protection locked="0"/>
    </xf>
    <xf numFmtId="0" fontId="21" fillId="0" borderId="39" xfId="0" applyFont="1" applyBorder="1" applyProtection="1">
      <alignment vertical="center"/>
      <protection locked="0"/>
    </xf>
    <xf numFmtId="0" fontId="19" fillId="0" borderId="35" xfId="0" applyFont="1" applyBorder="1" applyProtection="1">
      <alignment vertical="center"/>
      <protection locked="0"/>
    </xf>
    <xf numFmtId="0" fontId="19" fillId="0" borderId="36" xfId="0" applyFont="1" applyBorder="1" applyProtection="1">
      <alignment vertical="center"/>
      <protection locked="0"/>
    </xf>
    <xf numFmtId="0" fontId="21" fillId="0" borderId="62" xfId="0" applyFont="1" applyBorder="1" applyAlignment="1" applyProtection="1">
      <alignment vertical="center" wrapText="1"/>
      <protection locked="0"/>
    </xf>
    <xf numFmtId="0" fontId="21" fillId="0" borderId="12" xfId="0" applyFont="1" applyBorder="1" applyAlignment="1" applyProtection="1">
      <alignment vertical="center" wrapText="1"/>
      <protection locked="0"/>
    </xf>
    <xf numFmtId="0" fontId="18" fillId="0" borderId="38" xfId="0" applyFont="1" applyBorder="1" applyAlignment="1" applyProtection="1">
      <alignment vertical="center" wrapText="1"/>
      <protection locked="0"/>
    </xf>
    <xf numFmtId="0" fontId="18" fillId="0" borderId="39" xfId="0" applyFont="1" applyBorder="1" applyAlignment="1" applyProtection="1">
      <alignment vertical="center" wrapText="1"/>
      <protection locked="0"/>
    </xf>
    <xf numFmtId="0" fontId="19" fillId="0" borderId="38" xfId="0" applyFont="1" applyBorder="1" applyProtection="1">
      <alignment vertical="center"/>
      <protection locked="0"/>
    </xf>
    <xf numFmtId="0" fontId="19" fillId="0" borderId="39" xfId="0" applyFont="1" applyBorder="1" applyProtection="1">
      <alignment vertical="center"/>
      <protection locked="0"/>
    </xf>
    <xf numFmtId="0" fontId="21" fillId="0" borderId="38" xfId="0" applyFont="1" applyBorder="1" applyAlignment="1" applyProtection="1">
      <alignment vertical="center" wrapText="1"/>
      <protection locked="0"/>
    </xf>
    <xf numFmtId="0" fontId="21" fillId="0" borderId="39" xfId="0" applyFont="1" applyBorder="1" applyAlignment="1" applyProtection="1">
      <alignment vertical="center" wrapText="1"/>
      <protection locked="0"/>
    </xf>
    <xf numFmtId="0" fontId="21" fillId="0" borderId="43" xfId="0" applyFont="1" applyBorder="1" applyAlignment="1" applyProtection="1">
      <alignment vertical="center" wrapText="1"/>
      <protection locked="0"/>
    </xf>
    <xf numFmtId="0" fontId="21" fillId="0" borderId="44" xfId="0" applyFont="1" applyBorder="1" applyAlignment="1" applyProtection="1">
      <alignment vertical="center" wrapText="1"/>
      <protection locked="0"/>
    </xf>
    <xf numFmtId="0" fontId="11" fillId="0" borderId="0" xfId="0" applyFont="1" applyAlignment="1">
      <alignment vertical="top" wrapText="1"/>
    </xf>
    <xf numFmtId="0" fontId="21" fillId="3" borderId="32" xfId="0" applyFont="1" applyFill="1" applyBorder="1" applyAlignment="1" applyProtection="1">
      <alignment horizontal="center" vertical="center"/>
      <protection hidden="1"/>
    </xf>
    <xf numFmtId="0" fontId="13" fillId="3" borderId="75" xfId="0" applyFont="1" applyFill="1" applyBorder="1" applyAlignment="1" applyProtection="1">
      <alignment horizontal="center" vertical="center" wrapText="1" shrinkToFit="1"/>
      <protection hidden="1"/>
    </xf>
    <xf numFmtId="0" fontId="8" fillId="3" borderId="31" xfId="0" applyFont="1" applyFill="1" applyBorder="1" applyAlignment="1" applyProtection="1">
      <alignment horizontal="center" vertical="center" shrinkToFit="1"/>
      <protection hidden="1"/>
    </xf>
    <xf numFmtId="0" fontId="8" fillId="0" borderId="106" xfId="0" applyFont="1" applyBorder="1" applyAlignment="1" applyProtection="1">
      <alignment horizontal="center" vertical="center"/>
      <protection hidden="1"/>
    </xf>
    <xf numFmtId="38" fontId="8" fillId="0" borderId="104" xfId="0" applyNumberFormat="1" applyFont="1" applyBorder="1" applyProtection="1">
      <alignment vertical="center"/>
      <protection hidden="1"/>
    </xf>
    <xf numFmtId="0" fontId="8" fillId="0" borderId="107" xfId="0" applyFont="1" applyBorder="1" applyAlignment="1" applyProtection="1">
      <alignment horizontal="center" vertical="center"/>
      <protection hidden="1"/>
    </xf>
    <xf numFmtId="38" fontId="8" fillId="0" borderId="108" xfId="0" applyNumberFormat="1" applyFont="1" applyBorder="1" applyProtection="1">
      <alignment vertical="center"/>
      <protection hidden="1"/>
    </xf>
    <xf numFmtId="0" fontId="8" fillId="0" borderId="6" xfId="0" applyFont="1" applyBorder="1" applyAlignment="1" applyProtection="1">
      <alignment horizontal="center" vertical="center"/>
      <protection hidden="1"/>
    </xf>
    <xf numFmtId="38" fontId="8" fillId="0" borderId="95" xfId="0" applyNumberFormat="1" applyFont="1" applyBorder="1" applyProtection="1">
      <alignment vertical="center"/>
      <protection hidden="1"/>
    </xf>
    <xf numFmtId="0" fontId="8" fillId="0" borderId="95" xfId="0" applyFont="1" applyBorder="1" applyAlignment="1" applyProtection="1">
      <alignment horizontal="center" vertical="center"/>
      <protection hidden="1"/>
    </xf>
    <xf numFmtId="38" fontId="8" fillId="0" borderId="109" xfId="0" applyNumberFormat="1" applyFont="1" applyBorder="1" applyProtection="1">
      <alignment vertical="center"/>
      <protection hidden="1"/>
    </xf>
    <xf numFmtId="0" fontId="19" fillId="0" borderId="6" xfId="0" applyFont="1" applyBorder="1">
      <alignment vertical="center"/>
    </xf>
    <xf numFmtId="0" fontId="2" fillId="0" borderId="0" xfId="2">
      <alignment vertical="center"/>
    </xf>
    <xf numFmtId="0" fontId="10" fillId="2" borderId="11" xfId="0" applyFont="1" applyFill="1" applyBorder="1">
      <alignment vertical="center"/>
    </xf>
    <xf numFmtId="0" fontId="10" fillId="2" borderId="12" xfId="0" applyFont="1" applyFill="1" applyBorder="1">
      <alignment vertical="center"/>
    </xf>
    <xf numFmtId="0" fontId="10" fillId="2" borderId="12" xfId="0" applyFont="1" applyFill="1" applyBorder="1" applyProtection="1">
      <alignment vertical="center"/>
      <protection locked="0"/>
    </xf>
    <xf numFmtId="0" fontId="10" fillId="2" borderId="13" xfId="0" applyFont="1" applyFill="1" applyBorder="1" applyProtection="1">
      <alignment vertical="center"/>
      <protection locked="0"/>
    </xf>
    <xf numFmtId="0" fontId="2" fillId="0" borderId="0" xfId="2" applyAlignment="1">
      <alignment horizontal="center" vertical="center"/>
    </xf>
    <xf numFmtId="0" fontId="2" fillId="0" borderId="0" xfId="2" applyAlignment="1">
      <alignment horizontal="left" vertical="center"/>
    </xf>
    <xf numFmtId="0" fontId="19" fillId="0" borderId="98" xfId="0" applyFont="1" applyBorder="1" applyProtection="1">
      <alignment vertical="center"/>
      <protection locked="0"/>
    </xf>
    <xf numFmtId="0" fontId="30" fillId="0" borderId="0" xfId="2" applyFont="1" applyAlignment="1">
      <alignment horizontal="center" vertical="center"/>
    </xf>
    <xf numFmtId="0" fontId="18" fillId="0" borderId="56" xfId="0" applyFont="1" applyBorder="1" applyAlignment="1" applyProtection="1">
      <alignment vertical="center" wrapText="1"/>
      <protection locked="0"/>
    </xf>
    <xf numFmtId="0" fontId="19" fillId="0" borderId="56" xfId="0" applyFont="1" applyBorder="1" applyProtection="1">
      <alignment vertical="center"/>
      <protection locked="0"/>
    </xf>
    <xf numFmtId="178" fontId="20" fillId="0" borderId="38" xfId="0" applyNumberFormat="1" applyFont="1" applyBorder="1" applyAlignment="1" applyProtection="1">
      <alignment vertical="center" shrinkToFit="1"/>
      <protection locked="0"/>
    </xf>
    <xf numFmtId="178" fontId="20" fillId="0" borderId="39" xfId="0" applyNumberFormat="1" applyFont="1" applyBorder="1" applyAlignment="1" applyProtection="1">
      <alignment vertical="center" shrinkToFit="1"/>
      <protection locked="0"/>
    </xf>
    <xf numFmtId="0" fontId="19" fillId="0" borderId="39" xfId="0" applyFont="1" applyBorder="1" applyAlignment="1" applyProtection="1">
      <alignment horizontal="center" vertical="center"/>
      <protection locked="0"/>
    </xf>
    <xf numFmtId="180" fontId="20" fillId="0" borderId="56" xfId="0" applyNumberFormat="1" applyFont="1" applyBorder="1" applyAlignment="1" applyProtection="1">
      <alignment horizontal="center" vertical="center" shrinkToFit="1"/>
      <protection locked="0"/>
    </xf>
    <xf numFmtId="178" fontId="25" fillId="0" borderId="111" xfId="0" applyNumberFormat="1" applyFont="1" applyBorder="1" applyAlignment="1" applyProtection="1">
      <alignment vertical="center" shrinkToFit="1"/>
      <protection locked="0"/>
    </xf>
    <xf numFmtId="178" fontId="25" fillId="0" borderId="42" xfId="0" applyNumberFormat="1" applyFont="1" applyBorder="1" applyAlignment="1" applyProtection="1">
      <alignment vertical="center" shrinkToFit="1"/>
      <protection locked="0"/>
    </xf>
    <xf numFmtId="0" fontId="18" fillId="0" borderId="42" xfId="0" applyFont="1" applyBorder="1" applyAlignment="1" applyProtection="1">
      <alignment horizontal="center" vertical="center"/>
      <protection locked="0"/>
    </xf>
    <xf numFmtId="0" fontId="9" fillId="0" borderId="112" xfId="0" applyFont="1" applyBorder="1" applyAlignment="1" applyProtection="1">
      <alignment horizontal="center" vertical="center" shrinkToFit="1"/>
      <protection locked="0"/>
    </xf>
    <xf numFmtId="0" fontId="20" fillId="2" borderId="11" xfId="0" applyFont="1" applyFill="1" applyBorder="1">
      <alignment vertical="center"/>
    </xf>
    <xf numFmtId="0" fontId="20" fillId="2" borderId="12" xfId="0" applyFont="1" applyFill="1" applyBorder="1" applyAlignment="1" applyProtection="1">
      <alignment vertical="center" wrapText="1"/>
      <protection locked="0"/>
    </xf>
    <xf numFmtId="0" fontId="20" fillId="2" borderId="13" xfId="0" applyFont="1" applyFill="1" applyBorder="1" applyAlignment="1" applyProtection="1">
      <alignment vertical="center" wrapText="1"/>
      <protection locked="0"/>
    </xf>
    <xf numFmtId="0" fontId="21" fillId="0" borderId="13" xfId="0" applyFont="1" applyBorder="1" applyAlignment="1" applyProtection="1">
      <alignment vertical="center" wrapText="1"/>
      <protection locked="0"/>
    </xf>
    <xf numFmtId="0" fontId="21" fillId="0" borderId="113" xfId="0" applyFont="1" applyBorder="1" applyAlignment="1" applyProtection="1">
      <alignment vertical="center" shrinkToFit="1"/>
      <protection locked="0"/>
    </xf>
    <xf numFmtId="0" fontId="21" fillId="0" borderId="18" xfId="0" applyFont="1" applyBorder="1" applyAlignment="1" applyProtection="1">
      <alignment vertical="center" shrinkToFit="1"/>
      <protection locked="0"/>
    </xf>
    <xf numFmtId="0" fontId="21" fillId="0" borderId="19" xfId="0" applyFont="1" applyBorder="1" applyAlignment="1" applyProtection="1">
      <alignment vertical="center" shrinkToFit="1"/>
      <protection locked="0"/>
    </xf>
    <xf numFmtId="0" fontId="21" fillId="0" borderId="115" xfId="0" applyFont="1" applyBorder="1" applyProtection="1">
      <alignment vertical="center"/>
      <protection locked="0"/>
    </xf>
    <xf numFmtId="0" fontId="21" fillId="0" borderId="116" xfId="0" applyFont="1" applyBorder="1" applyProtection="1">
      <alignment vertical="center"/>
      <protection locked="0"/>
    </xf>
    <xf numFmtId="0" fontId="21" fillId="0" borderId="117" xfId="0" applyFont="1" applyBorder="1" applyProtection="1">
      <alignment vertical="center"/>
      <protection locked="0"/>
    </xf>
    <xf numFmtId="0" fontId="21" fillId="0" borderId="56" xfId="0" applyFont="1" applyBorder="1" applyProtection="1">
      <alignment vertical="center"/>
      <protection locked="0"/>
    </xf>
    <xf numFmtId="49" fontId="21" fillId="0" borderId="56" xfId="0" applyNumberFormat="1" applyFont="1" applyBorder="1" applyProtection="1">
      <alignment vertical="center"/>
      <protection locked="0"/>
    </xf>
    <xf numFmtId="0" fontId="21" fillId="0" borderId="56" xfId="0" applyFont="1" applyBorder="1" applyAlignment="1" applyProtection="1">
      <alignment vertical="center" wrapText="1"/>
      <protection locked="0"/>
    </xf>
    <xf numFmtId="49" fontId="21" fillId="0" borderId="99" xfId="0" applyNumberFormat="1" applyFont="1" applyBorder="1" applyProtection="1">
      <alignment vertical="center"/>
      <protection locked="0"/>
    </xf>
    <xf numFmtId="0" fontId="21" fillId="0" borderId="98" xfId="0" applyFont="1" applyBorder="1" applyProtection="1">
      <alignment vertical="center"/>
      <protection locked="0"/>
    </xf>
    <xf numFmtId="0" fontId="21" fillId="0" borderId="122" xfId="0" applyFont="1" applyBorder="1" applyAlignment="1" applyProtection="1">
      <alignment vertical="center" wrapText="1"/>
      <protection locked="0"/>
    </xf>
    <xf numFmtId="0" fontId="21" fillId="0" borderId="49" xfId="0" applyFont="1" applyBorder="1" applyAlignment="1" applyProtection="1">
      <alignment vertical="center" shrinkToFit="1"/>
      <protection locked="0"/>
    </xf>
    <xf numFmtId="0" fontId="21" fillId="0" borderId="41" xfId="0" applyFont="1" applyBorder="1" applyAlignment="1" applyProtection="1">
      <alignment vertical="center" wrapText="1"/>
      <protection locked="0"/>
    </xf>
    <xf numFmtId="0" fontId="21" fillId="0" borderId="99" xfId="0" applyFont="1" applyBorder="1" applyAlignment="1" applyProtection="1">
      <alignment vertical="center" wrapText="1"/>
      <protection locked="0"/>
    </xf>
    <xf numFmtId="0" fontId="48" fillId="0" borderId="10" xfId="0" applyFont="1" applyBorder="1" applyAlignment="1" applyProtection="1">
      <alignment vertical="center" wrapText="1"/>
      <protection hidden="1"/>
    </xf>
    <xf numFmtId="0" fontId="0" fillId="0" borderId="0" xfId="0" applyAlignment="1" applyProtection="1">
      <alignment horizontal="center" vertical="center"/>
      <protection hidden="1"/>
    </xf>
    <xf numFmtId="0" fontId="52" fillId="3" borderId="20" xfId="0" applyFont="1" applyFill="1" applyBorder="1" applyAlignment="1">
      <alignment horizontal="center" vertical="top" wrapText="1" shrinkToFit="1"/>
    </xf>
    <xf numFmtId="0" fontId="21" fillId="3" borderId="11" xfId="0" applyFont="1" applyFill="1" applyBorder="1" applyAlignment="1">
      <alignment horizontal="center" vertical="top" wrapText="1" shrinkToFit="1"/>
    </xf>
    <xf numFmtId="178" fontId="8" fillId="0" borderId="11" xfId="0" applyNumberFormat="1" applyFont="1" applyBorder="1" applyAlignment="1" applyProtection="1">
      <alignment horizontal="center" vertical="top" wrapText="1" shrinkToFit="1"/>
      <protection locked="0"/>
    </xf>
    <xf numFmtId="49" fontId="8" fillId="0" borderId="11" xfId="0" applyNumberFormat="1" applyFont="1" applyBorder="1" applyAlignment="1" applyProtection="1">
      <alignment horizontal="left" vertical="top" wrapText="1"/>
      <protection locked="0"/>
    </xf>
    <xf numFmtId="179" fontId="8" fillId="0" borderId="11" xfId="1" applyNumberFormat="1" applyFont="1" applyFill="1" applyBorder="1" applyAlignment="1" applyProtection="1">
      <alignment vertical="top" wrapText="1"/>
      <protection locked="0"/>
    </xf>
    <xf numFmtId="0" fontId="8" fillId="0" borderId="11" xfId="0" applyFont="1" applyBorder="1" applyAlignment="1" applyProtection="1">
      <alignment horizontal="left" vertical="top" wrapText="1"/>
      <protection locked="0"/>
    </xf>
    <xf numFmtId="0" fontId="8" fillId="0" borderId="11" xfId="0" applyFont="1" applyBorder="1" applyAlignment="1" applyProtection="1">
      <alignment vertical="top" wrapText="1"/>
      <protection locked="0"/>
    </xf>
    <xf numFmtId="0" fontId="8" fillId="3" borderId="27" xfId="0" applyFont="1" applyFill="1" applyBorder="1" applyAlignment="1">
      <alignment vertical="center" textRotation="255" shrinkToFit="1"/>
    </xf>
    <xf numFmtId="0" fontId="8" fillId="3" borderId="27" xfId="0" applyFont="1" applyFill="1" applyBorder="1" applyAlignment="1">
      <alignment vertical="center" shrinkToFit="1"/>
    </xf>
    <xf numFmtId="0" fontId="8" fillId="3" borderId="20" xfId="0" applyFont="1" applyFill="1" applyBorder="1" applyAlignment="1">
      <alignment vertical="top" textRotation="255" shrinkToFit="1"/>
    </xf>
    <xf numFmtId="0" fontId="8" fillId="3" borderId="9" xfId="0" applyFont="1" applyFill="1" applyBorder="1" applyAlignment="1">
      <alignment horizontal="center" vertical="center" wrapText="1" shrinkToFit="1"/>
    </xf>
    <xf numFmtId="0" fontId="8" fillId="4" borderId="11" xfId="0" applyFont="1" applyFill="1" applyBorder="1" applyAlignment="1">
      <alignment horizontal="right" vertical="top" wrapText="1"/>
    </xf>
    <xf numFmtId="0" fontId="8" fillId="0" borderId="9" xfId="0" applyFont="1" applyBorder="1" applyAlignment="1" applyProtection="1">
      <alignment vertical="top" wrapText="1" shrinkToFit="1"/>
      <protection locked="0"/>
    </xf>
    <xf numFmtId="0" fontId="8" fillId="4" borderId="11" xfId="0" applyFont="1" applyFill="1" applyBorder="1" applyAlignment="1">
      <alignment horizontal="center" vertical="center"/>
    </xf>
    <xf numFmtId="0" fontId="8" fillId="4" borderId="12" xfId="0" applyFont="1" applyFill="1" applyBorder="1">
      <alignment vertical="center"/>
    </xf>
    <xf numFmtId="0" fontId="8" fillId="4" borderId="12" xfId="0" applyFont="1" applyFill="1" applyBorder="1" applyAlignment="1">
      <alignment horizontal="center" vertical="center"/>
    </xf>
    <xf numFmtId="0" fontId="8" fillId="4" borderId="11" xfId="0" applyFont="1" applyFill="1" applyBorder="1">
      <alignment vertical="center"/>
    </xf>
    <xf numFmtId="0" fontId="8" fillId="4" borderId="13" xfId="0" applyFont="1" applyFill="1" applyBorder="1" applyAlignment="1">
      <alignment vertical="center" wrapText="1"/>
    </xf>
    <xf numFmtId="179" fontId="8" fillId="4" borderId="11" xfId="1" applyNumberFormat="1" applyFont="1" applyFill="1" applyBorder="1" applyAlignment="1" applyProtection="1">
      <alignment vertical="center" shrinkToFit="1"/>
      <protection hidden="1"/>
    </xf>
    <xf numFmtId="0" fontId="9" fillId="0" borderId="9" xfId="0" applyFont="1" applyBorder="1" applyAlignment="1" applyProtection="1">
      <alignment horizontal="center" vertical="center" wrapText="1"/>
      <protection hidden="1"/>
    </xf>
    <xf numFmtId="0" fontId="11" fillId="5" borderId="9" xfId="0" applyFont="1" applyFill="1" applyBorder="1" applyAlignment="1" applyProtection="1">
      <alignment horizontal="center" vertical="center" wrapText="1"/>
      <protection hidden="1"/>
    </xf>
    <xf numFmtId="0" fontId="51" fillId="0" borderId="0" xfId="0" applyFont="1" applyAlignment="1" applyProtection="1">
      <alignment vertical="top" wrapText="1"/>
      <protection hidden="1"/>
    </xf>
    <xf numFmtId="0" fontId="56" fillId="0" borderId="0" xfId="0" applyFont="1" applyAlignment="1" applyProtection="1">
      <alignment horizontal="center" wrapText="1"/>
      <protection hidden="1"/>
    </xf>
    <xf numFmtId="0" fontId="20" fillId="3" borderId="9" xfId="0" applyFont="1" applyFill="1" applyBorder="1" applyProtection="1">
      <alignment vertical="center"/>
      <protection hidden="1"/>
    </xf>
    <xf numFmtId="38" fontId="11" fillId="0" borderId="17" xfId="1" applyFont="1" applyBorder="1" applyAlignment="1" applyProtection="1">
      <alignment vertical="center" shrinkToFit="1"/>
      <protection hidden="1"/>
    </xf>
    <xf numFmtId="38" fontId="11" fillId="0" borderId="64" xfId="1" applyFont="1" applyBorder="1" applyAlignment="1" applyProtection="1">
      <alignment vertical="center" shrinkToFit="1"/>
      <protection hidden="1"/>
    </xf>
    <xf numFmtId="38" fontId="11" fillId="0" borderId="63" xfId="1" applyFont="1" applyBorder="1" applyAlignment="1" applyProtection="1">
      <alignment vertical="center" shrinkToFit="1"/>
      <protection hidden="1"/>
    </xf>
    <xf numFmtId="0" fontId="21" fillId="0" borderId="40" xfId="0" applyFont="1" applyBorder="1" applyProtection="1">
      <alignment vertical="center"/>
      <protection locked="0"/>
    </xf>
    <xf numFmtId="0" fontId="21" fillId="0" borderId="41" xfId="0" applyFont="1" applyBorder="1" applyProtection="1">
      <alignment vertical="center"/>
      <protection locked="0"/>
    </xf>
    <xf numFmtId="0" fontId="21" fillId="0" borderId="99" xfId="0" applyFont="1" applyBorder="1" applyProtection="1">
      <alignment vertical="center"/>
      <protection locked="0"/>
    </xf>
    <xf numFmtId="0" fontId="9" fillId="0" borderId="0" xfId="0" applyFont="1" applyAlignment="1" applyProtection="1">
      <alignment horizontal="left" vertical="center"/>
      <protection locked="0"/>
    </xf>
    <xf numFmtId="0" fontId="11" fillId="3" borderId="23" xfId="0" applyFont="1" applyFill="1" applyBorder="1" applyAlignment="1">
      <alignment horizontal="center" vertical="center"/>
    </xf>
    <xf numFmtId="0" fontId="11" fillId="0" borderId="6" xfId="0" applyFont="1" applyBorder="1">
      <alignment vertical="center"/>
    </xf>
    <xf numFmtId="179" fontId="8" fillId="4" borderId="11" xfId="1" applyNumberFormat="1" applyFont="1" applyFill="1" applyBorder="1" applyAlignment="1" applyProtection="1">
      <alignment vertical="top" wrapText="1"/>
      <protection hidden="1"/>
    </xf>
    <xf numFmtId="0" fontId="11" fillId="0" borderId="11" xfId="0" applyFont="1" applyBorder="1" applyAlignment="1">
      <alignment vertical="center" wrapText="1"/>
    </xf>
    <xf numFmtId="0" fontId="11" fillId="0" borderId="17" xfId="0" applyFont="1" applyBorder="1" applyAlignment="1">
      <alignment vertical="center" wrapText="1"/>
    </xf>
    <xf numFmtId="0" fontId="11" fillId="0" borderId="14" xfId="0" applyFont="1" applyBorder="1" applyAlignment="1">
      <alignment vertical="center" wrapText="1"/>
    </xf>
    <xf numFmtId="0" fontId="11" fillId="0" borderId="18" xfId="0" applyFont="1" applyBorder="1" applyAlignment="1" applyProtection="1">
      <alignment horizontal="center" vertical="top" wrapText="1"/>
      <protection locked="0"/>
    </xf>
    <xf numFmtId="0" fontId="9" fillId="7" borderId="9" xfId="0" applyFont="1" applyFill="1" applyBorder="1" applyProtection="1">
      <alignment vertical="center"/>
      <protection locked="0"/>
    </xf>
    <xf numFmtId="0" fontId="59" fillId="0" borderId="0" xfId="0" applyFont="1" applyAlignment="1">
      <alignment vertical="center" wrapText="1"/>
    </xf>
    <xf numFmtId="0" fontId="11" fillId="0" borderId="19" xfId="0" applyFont="1" applyBorder="1" applyAlignment="1">
      <alignment horizontal="left" vertical="top" wrapText="1"/>
    </xf>
    <xf numFmtId="0" fontId="11" fillId="0" borderId="17" xfId="0" applyFont="1" applyBorder="1" applyAlignment="1">
      <alignment horizontal="right" vertical="top" wrapText="1"/>
    </xf>
    <xf numFmtId="0" fontId="11" fillId="0" borderId="0" xfId="0" applyFont="1" applyAlignment="1">
      <alignment vertical="top"/>
    </xf>
    <xf numFmtId="0" fontId="22" fillId="0" borderId="0" xfId="2" applyFont="1" applyAlignment="1" applyProtection="1">
      <alignment horizontal="center"/>
      <protection hidden="1"/>
    </xf>
    <xf numFmtId="0" fontId="24" fillId="0" borderId="0" xfId="2" applyFont="1" applyAlignment="1" applyProtection="1">
      <alignment horizontal="center" vertical="center"/>
      <protection hidden="1"/>
    </xf>
    <xf numFmtId="181" fontId="18" fillId="3" borderId="110" xfId="0" applyNumberFormat="1" applyFont="1" applyFill="1" applyBorder="1" applyAlignment="1">
      <alignment vertical="center" wrapText="1" shrinkToFit="1"/>
    </xf>
    <xf numFmtId="181" fontId="18" fillId="3" borderId="80" xfId="0" applyNumberFormat="1" applyFont="1" applyFill="1" applyBorder="1" applyAlignment="1">
      <alignment vertical="center" wrapText="1" shrinkToFit="1"/>
    </xf>
    <xf numFmtId="0" fontId="18" fillId="3" borderId="11" xfId="0" applyFont="1" applyFill="1" applyBorder="1" applyAlignment="1">
      <alignment horizontal="left" vertical="center" shrinkToFit="1"/>
    </xf>
    <xf numFmtId="0" fontId="18" fillId="3" borderId="61" xfId="0" applyFont="1" applyFill="1" applyBorder="1" applyAlignment="1">
      <alignment horizontal="left" vertical="center" shrinkToFit="1"/>
    </xf>
    <xf numFmtId="0" fontId="18" fillId="3" borderId="100" xfId="0" applyFont="1" applyFill="1" applyBorder="1">
      <alignment vertical="center"/>
    </xf>
    <xf numFmtId="0" fontId="18" fillId="3" borderId="34" xfId="0" applyFont="1" applyFill="1" applyBorder="1">
      <alignment vertical="center"/>
    </xf>
    <xf numFmtId="0" fontId="18" fillId="3" borderId="55" xfId="0" applyFont="1" applyFill="1" applyBorder="1">
      <alignment vertical="center"/>
    </xf>
    <xf numFmtId="0" fontId="18" fillId="3" borderId="37" xfId="0" applyFont="1" applyFill="1" applyBorder="1">
      <alignment vertical="center"/>
    </xf>
    <xf numFmtId="0" fontId="18" fillId="3" borderId="55" xfId="0" applyFont="1" applyFill="1" applyBorder="1" applyAlignment="1">
      <alignment horizontal="left" vertical="center" shrinkToFit="1"/>
    </xf>
    <xf numFmtId="0" fontId="18" fillId="3" borderId="37" xfId="0" applyFont="1" applyFill="1" applyBorder="1" applyAlignment="1">
      <alignment horizontal="left" vertical="center" shrinkToFit="1"/>
    </xf>
    <xf numFmtId="0" fontId="18" fillId="3" borderId="11" xfId="0" applyFont="1" applyFill="1" applyBorder="1" applyAlignment="1">
      <alignment vertical="center" shrinkToFit="1"/>
    </xf>
    <xf numFmtId="0" fontId="18" fillId="3" borderId="61" xfId="0" applyFont="1" applyFill="1" applyBorder="1" applyAlignment="1">
      <alignment vertical="center" shrinkToFit="1"/>
    </xf>
    <xf numFmtId="0" fontId="11" fillId="3" borderId="114" xfId="0" applyFont="1" applyFill="1" applyBorder="1" applyAlignment="1">
      <alignment vertical="center" wrapText="1"/>
    </xf>
    <xf numFmtId="0" fontId="11" fillId="3" borderId="118" xfId="0" applyFont="1" applyFill="1" applyBorder="1" applyAlignment="1">
      <alignment vertical="center" wrapText="1"/>
    </xf>
    <xf numFmtId="0" fontId="11" fillId="3" borderId="119" xfId="0" applyFont="1" applyFill="1" applyBorder="1" applyAlignment="1">
      <alignment vertical="center" wrapText="1"/>
    </xf>
    <xf numFmtId="0" fontId="11" fillId="3" borderId="121" xfId="0" applyFont="1" applyFill="1" applyBorder="1" applyAlignment="1">
      <alignment vertical="center" wrapText="1"/>
    </xf>
    <xf numFmtId="0" fontId="11" fillId="3" borderId="120" xfId="0" applyFont="1" applyFill="1" applyBorder="1" applyAlignment="1">
      <alignment vertical="center" wrapText="1"/>
    </xf>
    <xf numFmtId="0" fontId="0" fillId="0" borderId="0" xfId="0" applyAlignment="1" applyProtection="1">
      <alignment horizontal="left" vertical="center"/>
      <protection hidden="1"/>
    </xf>
    <xf numFmtId="0" fontId="10" fillId="0" borderId="0" xfId="0" applyFont="1" applyAlignment="1" applyProtection="1">
      <alignment horizontal="center" vertical="center"/>
      <protection hidden="1"/>
    </xf>
    <xf numFmtId="0" fontId="0" fillId="0" borderId="0" xfId="0" applyProtection="1">
      <alignment vertical="center"/>
      <protection hidden="1"/>
    </xf>
    <xf numFmtId="0" fontId="39" fillId="0" borderId="63" xfId="0" applyFont="1" applyBorder="1" applyAlignment="1" applyProtection="1">
      <alignment vertical="center" wrapText="1"/>
      <protection hidden="1"/>
    </xf>
    <xf numFmtId="0" fontId="39" fillId="0" borderId="10" xfId="0" applyFont="1" applyBorder="1" applyAlignment="1" applyProtection="1">
      <alignment vertical="center" wrapText="1"/>
      <protection hidden="1"/>
    </xf>
    <xf numFmtId="0" fontId="11" fillId="5" borderId="9" xfId="0" applyFont="1" applyFill="1" applyBorder="1" applyAlignment="1" applyProtection="1">
      <alignment horizontal="center" vertical="center" wrapText="1"/>
      <protection hidden="1"/>
    </xf>
    <xf numFmtId="0" fontId="0" fillId="0" borderId="9" xfId="0" applyBorder="1">
      <alignment vertical="center"/>
    </xf>
    <xf numFmtId="0" fontId="38" fillId="6" borderId="0" xfId="0" applyFont="1" applyFill="1" applyAlignment="1">
      <alignment horizontal="left" vertical="center" wrapText="1" shrinkToFit="1"/>
    </xf>
    <xf numFmtId="176" fontId="35" fillId="6" borderId="123" xfId="0" applyNumberFormat="1" applyFont="1" applyFill="1" applyBorder="1" applyAlignment="1" applyProtection="1">
      <alignment horizontal="center" vertical="center" wrapText="1"/>
      <protection hidden="1"/>
    </xf>
    <xf numFmtId="176" fontId="35" fillId="6" borderId="124" xfId="0" applyNumberFormat="1" applyFont="1" applyFill="1" applyBorder="1" applyAlignment="1" applyProtection="1">
      <alignment horizontal="center" vertical="center" wrapText="1"/>
      <protection hidden="1"/>
    </xf>
    <xf numFmtId="0" fontId="38" fillId="6" borderId="105" xfId="0" applyFont="1" applyFill="1" applyBorder="1" applyAlignment="1">
      <alignment horizontal="left" vertical="center" wrapText="1" shrinkToFit="1"/>
    </xf>
    <xf numFmtId="0" fontId="11" fillId="3" borderId="94" xfId="0" applyFont="1" applyFill="1" applyBorder="1" applyAlignment="1">
      <alignment horizontal="center" vertical="center" wrapText="1"/>
    </xf>
    <xf numFmtId="0" fontId="11" fillId="3" borderId="72" xfId="0" applyFont="1" applyFill="1" applyBorder="1" applyAlignment="1">
      <alignment horizontal="center" vertical="center" wrapText="1"/>
    </xf>
    <xf numFmtId="0" fontId="11" fillId="3" borderId="54" xfId="0" applyFont="1" applyFill="1" applyBorder="1" applyAlignment="1">
      <alignment horizontal="center" vertical="center" wrapText="1"/>
    </xf>
    <xf numFmtId="0" fontId="23" fillId="0" borderId="0" xfId="0" applyFont="1" applyAlignment="1" applyProtection="1">
      <alignment vertical="center" shrinkToFit="1"/>
      <protection hidden="1"/>
    </xf>
    <xf numFmtId="0" fontId="11" fillId="3" borderId="52" xfId="0" applyFont="1" applyFill="1" applyBorder="1" applyAlignment="1">
      <alignment horizontal="center" vertical="center" shrinkToFit="1"/>
    </xf>
    <xf numFmtId="0" fontId="11" fillId="3" borderId="54" xfId="0" applyFont="1" applyFill="1" applyBorder="1" applyAlignment="1">
      <alignment horizontal="center" vertical="center" shrinkToFit="1"/>
    </xf>
    <xf numFmtId="176" fontId="11" fillId="0" borderId="73" xfId="0" applyNumberFormat="1" applyFont="1" applyBorder="1" applyAlignment="1" applyProtection="1">
      <alignment horizontal="right" vertical="center" indent="1"/>
      <protection hidden="1"/>
    </xf>
    <xf numFmtId="176" fontId="11" fillId="0" borderId="51" xfId="0" applyNumberFormat="1" applyFont="1" applyBorder="1" applyAlignment="1" applyProtection="1">
      <alignment horizontal="right" vertical="center" indent="1"/>
      <protection hidden="1"/>
    </xf>
    <xf numFmtId="0" fontId="11" fillId="0" borderId="74" xfId="0" applyFont="1" applyBorder="1" applyAlignment="1" applyProtection="1">
      <alignment horizontal="right" vertical="center" indent="1"/>
      <protection hidden="1"/>
    </xf>
    <xf numFmtId="176" fontId="11" fillId="0" borderId="67" xfId="0" applyNumberFormat="1" applyFont="1" applyBorder="1" applyAlignment="1" applyProtection="1">
      <alignment horizontal="right" vertical="center" indent="1"/>
      <protection hidden="1"/>
    </xf>
    <xf numFmtId="176" fontId="11" fillId="0" borderId="69" xfId="0" applyNumberFormat="1" applyFont="1" applyBorder="1" applyAlignment="1" applyProtection="1">
      <alignment horizontal="right" vertical="center" indent="1"/>
      <protection hidden="1"/>
    </xf>
    <xf numFmtId="0" fontId="11" fillId="3" borderId="29" xfId="0" applyFont="1" applyFill="1" applyBorder="1" applyAlignment="1">
      <alignment horizontal="center" vertical="center"/>
    </xf>
    <xf numFmtId="0" fontId="11" fillId="3" borderId="30" xfId="0" applyFont="1" applyFill="1" applyBorder="1" applyAlignment="1">
      <alignment horizontal="center" vertical="center"/>
    </xf>
    <xf numFmtId="38" fontId="11" fillId="0" borderId="6" xfId="1" applyFont="1" applyBorder="1" applyAlignment="1" applyProtection="1">
      <alignment vertical="center" shrinkToFit="1"/>
      <protection hidden="1"/>
    </xf>
    <xf numFmtId="38" fontId="11" fillId="0" borderId="8" xfId="1" applyFont="1" applyBorder="1" applyAlignment="1" applyProtection="1">
      <alignment vertical="center" shrinkToFit="1"/>
      <protection hidden="1"/>
    </xf>
    <xf numFmtId="0" fontId="11" fillId="3" borderId="75" xfId="0" applyFont="1" applyFill="1" applyBorder="1" applyAlignment="1">
      <alignment horizontal="center" vertical="center"/>
    </xf>
    <xf numFmtId="0" fontId="11" fillId="3" borderId="21" xfId="0" applyFont="1" applyFill="1" applyBorder="1" applyAlignment="1">
      <alignment horizontal="center" vertical="center"/>
    </xf>
    <xf numFmtId="0" fontId="11" fillId="0" borderId="24" xfId="0" applyFont="1" applyBorder="1" applyAlignment="1">
      <alignment horizontal="center" vertical="center"/>
    </xf>
    <xf numFmtId="38" fontId="11" fillId="0" borderId="68" xfId="1" applyFont="1" applyBorder="1" applyAlignment="1" applyProtection="1">
      <alignment vertical="center" shrinkToFit="1"/>
      <protection hidden="1"/>
    </xf>
    <xf numFmtId="38" fontId="11" fillId="0" borderId="70" xfId="1" applyFont="1" applyBorder="1" applyAlignment="1" applyProtection="1">
      <alignment vertical="center" shrinkToFit="1"/>
      <protection hidden="1"/>
    </xf>
    <xf numFmtId="38" fontId="11" fillId="0" borderId="17" xfId="1" applyFont="1" applyBorder="1" applyAlignment="1" applyProtection="1">
      <alignment vertical="center" shrinkToFit="1"/>
      <protection hidden="1"/>
    </xf>
    <xf numFmtId="38" fontId="11" fillId="0" borderId="19" xfId="1" applyFont="1" applyBorder="1" applyAlignment="1" applyProtection="1">
      <alignment vertical="center" shrinkToFit="1"/>
      <protection hidden="1"/>
    </xf>
    <xf numFmtId="0" fontId="13" fillId="0" borderId="14" xfId="0" applyFont="1" applyBorder="1" applyAlignment="1">
      <alignment horizontal="center" vertical="top" shrinkToFit="1"/>
    </xf>
    <xf numFmtId="0" fontId="13" fillId="0" borderId="22" xfId="0" applyFont="1" applyBorder="1" applyAlignment="1">
      <alignment horizontal="center" vertical="top" shrinkToFit="1"/>
    </xf>
    <xf numFmtId="0" fontId="11" fillId="0" borderId="57" xfId="0" applyFont="1" applyBorder="1" applyAlignment="1" applyProtection="1">
      <alignment vertical="top" wrapText="1"/>
      <protection locked="0"/>
    </xf>
    <xf numFmtId="0" fontId="11" fillId="0" borderId="58" xfId="0" applyFont="1" applyBorder="1" applyAlignment="1" applyProtection="1">
      <alignment vertical="top" wrapText="1"/>
      <protection locked="0"/>
    </xf>
    <xf numFmtId="0" fontId="0" fillId="0" borderId="59" xfId="0" applyBorder="1" applyAlignment="1" applyProtection="1">
      <alignment vertical="center" wrapText="1"/>
      <protection locked="0"/>
    </xf>
    <xf numFmtId="177" fontId="0" fillId="0" borderId="0" xfId="0" applyNumberFormat="1" applyAlignment="1" applyProtection="1">
      <alignment horizontal="right" vertical="center"/>
      <protection locked="0"/>
    </xf>
    <xf numFmtId="177" fontId="11" fillId="0" borderId="0" xfId="0" applyNumberFormat="1" applyFont="1" applyAlignment="1" applyProtection="1">
      <alignment horizontal="right" vertical="center"/>
      <protection locked="0"/>
    </xf>
    <xf numFmtId="0" fontId="11" fillId="0" borderId="9" xfId="0" applyFont="1" applyBorder="1" applyAlignment="1" applyProtection="1">
      <alignment horizontal="left" vertical="center" wrapText="1" indent="1"/>
      <protection hidden="1"/>
    </xf>
    <xf numFmtId="38" fontId="11" fillId="0" borderId="95" xfId="1" applyFont="1" applyBorder="1" applyAlignment="1" applyProtection="1">
      <alignment vertical="center" shrinkToFit="1"/>
      <protection hidden="1"/>
    </xf>
    <xf numFmtId="38" fontId="11" fillId="0" borderId="96" xfId="1" applyFont="1" applyBorder="1" applyAlignment="1" applyProtection="1">
      <alignment vertical="center" shrinkToFit="1"/>
      <protection hidden="1"/>
    </xf>
    <xf numFmtId="0" fontId="11" fillId="3" borderId="14" xfId="0" applyFont="1" applyFill="1" applyBorder="1" applyAlignment="1">
      <alignment horizontal="center" vertical="center" wrapText="1" shrinkToFit="1"/>
    </xf>
    <xf numFmtId="0" fontId="11" fillId="3" borderId="15" xfId="0" applyFont="1" applyFill="1" applyBorder="1" applyAlignment="1">
      <alignment horizontal="center" vertical="center" wrapText="1" shrinkToFit="1"/>
    </xf>
    <xf numFmtId="0" fontId="11" fillId="3" borderId="16" xfId="0" applyFont="1" applyFill="1" applyBorder="1" applyAlignment="1">
      <alignment horizontal="center" vertical="center" wrapText="1" shrinkToFit="1"/>
    </xf>
    <xf numFmtId="0" fontId="11" fillId="3" borderId="10" xfId="0" applyFont="1" applyFill="1" applyBorder="1" applyAlignment="1">
      <alignment horizontal="center" vertical="center" wrapText="1" shrinkToFit="1"/>
    </xf>
    <xf numFmtId="0" fontId="11" fillId="3" borderId="18" xfId="0" applyFont="1" applyFill="1" applyBorder="1" applyAlignment="1">
      <alignment horizontal="center" vertical="center" wrapText="1" shrinkToFit="1"/>
    </xf>
    <xf numFmtId="0" fontId="11" fillId="3" borderId="19" xfId="0" applyFont="1" applyFill="1" applyBorder="1" applyAlignment="1">
      <alignment horizontal="center" vertical="center" wrapText="1" shrinkToFit="1"/>
    </xf>
    <xf numFmtId="0" fontId="11" fillId="3" borderId="27" xfId="0" applyFont="1" applyFill="1" applyBorder="1" applyAlignment="1">
      <alignment horizontal="center" vertical="center" shrinkToFit="1"/>
    </xf>
    <xf numFmtId="0" fontId="11" fillId="3" borderId="20" xfId="0" applyFont="1" applyFill="1" applyBorder="1" applyAlignment="1">
      <alignment horizontal="center" vertical="center" shrinkToFit="1"/>
    </xf>
    <xf numFmtId="0" fontId="11" fillId="3" borderId="64" xfId="0" applyFont="1" applyFill="1" applyBorder="1" applyAlignment="1">
      <alignment horizontal="center" vertical="center" shrinkToFit="1"/>
    </xf>
    <xf numFmtId="0" fontId="11" fillId="3" borderId="26" xfId="0" applyFont="1" applyFill="1" applyBorder="1" applyAlignment="1">
      <alignment horizontal="center" vertical="center" shrinkToFit="1"/>
    </xf>
    <xf numFmtId="0" fontId="11" fillId="3" borderId="18" xfId="0" applyFont="1" applyFill="1" applyBorder="1" applyAlignment="1">
      <alignment horizontal="center" vertical="center" shrinkToFit="1"/>
    </xf>
    <xf numFmtId="0" fontId="11" fillId="3" borderId="19" xfId="0" applyFont="1" applyFill="1" applyBorder="1" applyAlignment="1">
      <alignment horizontal="center" vertical="center" shrinkToFit="1"/>
    </xf>
    <xf numFmtId="0" fontId="11" fillId="3" borderId="15" xfId="0" applyFont="1" applyFill="1" applyBorder="1" applyAlignment="1">
      <alignment horizontal="center" vertical="center" shrinkToFit="1"/>
    </xf>
    <xf numFmtId="0" fontId="11" fillId="3" borderId="16" xfId="0" applyFont="1" applyFill="1" applyBorder="1" applyAlignment="1">
      <alignment horizontal="center" vertical="center" shrinkToFit="1"/>
    </xf>
    <xf numFmtId="176" fontId="11" fillId="0" borderId="23" xfId="0" applyNumberFormat="1" applyFont="1" applyBorder="1" applyAlignment="1" applyProtection="1">
      <alignment horizontal="right" vertical="center" indent="1" shrinkToFit="1"/>
      <protection hidden="1"/>
    </xf>
    <xf numFmtId="176" fontId="11" fillId="0" borderId="67" xfId="0" applyNumberFormat="1" applyFont="1" applyBorder="1" applyAlignment="1" applyProtection="1">
      <alignment horizontal="right" vertical="center" indent="1" shrinkToFit="1"/>
      <protection hidden="1"/>
    </xf>
    <xf numFmtId="0" fontId="11" fillId="3" borderId="31" xfId="0" applyFont="1" applyFill="1" applyBorder="1" applyAlignment="1">
      <alignment horizontal="center" vertical="center"/>
    </xf>
    <xf numFmtId="0" fontId="34" fillId="0" borderId="0" xfId="0" applyFont="1" applyAlignment="1">
      <alignment horizontal="center" vertical="center"/>
    </xf>
    <xf numFmtId="0" fontId="38" fillId="6" borderId="0" xfId="0" applyFont="1" applyFill="1" applyAlignment="1">
      <alignment vertical="center" wrapText="1" shrinkToFit="1"/>
    </xf>
    <xf numFmtId="176" fontId="11" fillId="0" borderId="14" xfId="0" applyNumberFormat="1" applyFont="1" applyBorder="1" applyAlignment="1" applyProtection="1">
      <alignment horizontal="right" vertical="center" wrapText="1" indent="1"/>
      <protection hidden="1"/>
    </xf>
    <xf numFmtId="176" fontId="11" fillId="0" borderId="15" xfId="0" applyNumberFormat="1" applyFont="1" applyBorder="1" applyAlignment="1" applyProtection="1">
      <alignment horizontal="right" vertical="center" wrapText="1" indent="1"/>
      <protection hidden="1"/>
    </xf>
    <xf numFmtId="176" fontId="11" fillId="0" borderId="22" xfId="0" applyNumberFormat="1" applyFont="1" applyBorder="1" applyAlignment="1" applyProtection="1">
      <alignment horizontal="right" vertical="center" wrapText="1" indent="1"/>
      <protection hidden="1"/>
    </xf>
    <xf numFmtId="176" fontId="11" fillId="0" borderId="17" xfId="0" applyNumberFormat="1" applyFont="1" applyBorder="1" applyAlignment="1" applyProtection="1">
      <alignment horizontal="right" vertical="center" wrapText="1" indent="1"/>
      <protection hidden="1"/>
    </xf>
    <xf numFmtId="176" fontId="11" fillId="0" borderId="18" xfId="0" applyNumberFormat="1" applyFont="1" applyBorder="1" applyAlignment="1" applyProtection="1">
      <alignment horizontal="right" vertical="center" wrapText="1" indent="1"/>
      <protection hidden="1"/>
    </xf>
    <xf numFmtId="176" fontId="11" fillId="0" borderId="70" xfId="0" applyNumberFormat="1" applyFont="1" applyBorder="1" applyAlignment="1" applyProtection="1">
      <alignment horizontal="right" vertical="center" wrapText="1" indent="1"/>
      <protection hidden="1"/>
    </xf>
    <xf numFmtId="0" fontId="11" fillId="0" borderId="11" xfId="0" applyFont="1" applyBorder="1" applyAlignment="1" applyProtection="1">
      <alignment horizontal="left" vertical="center" wrapText="1" indent="1"/>
      <protection hidden="1"/>
    </xf>
    <xf numFmtId="0" fontId="11" fillId="0" borderId="12" xfId="0" applyFont="1" applyBorder="1" applyAlignment="1" applyProtection="1">
      <alignment horizontal="left" vertical="center" wrapText="1" indent="1"/>
      <protection hidden="1"/>
    </xf>
    <xf numFmtId="0" fontId="11" fillId="0" borderId="13" xfId="0" applyFont="1" applyBorder="1" applyAlignment="1" applyProtection="1">
      <alignment horizontal="left" vertical="center" wrapText="1" indent="1"/>
      <protection hidden="1"/>
    </xf>
    <xf numFmtId="0" fontId="9" fillId="0" borderId="0" xfId="0" applyFont="1" applyAlignment="1">
      <alignment horizontal="left" vertical="top" wrapText="1"/>
    </xf>
    <xf numFmtId="0" fontId="0" fillId="0" borderId="0" xfId="0" applyAlignment="1" applyProtection="1">
      <alignment horizontal="right" vertical="center"/>
      <protection locked="0"/>
    </xf>
    <xf numFmtId="0" fontId="11" fillId="3" borderId="25" xfId="0" applyFont="1" applyFill="1" applyBorder="1" applyAlignment="1" applyProtection="1">
      <alignment horizontal="center" vertical="center" shrinkToFit="1"/>
      <protection hidden="1"/>
    </xf>
    <xf numFmtId="0" fontId="11" fillId="3" borderId="26" xfId="0" applyFont="1" applyFill="1" applyBorder="1" applyAlignment="1" applyProtection="1">
      <alignment horizontal="center" vertical="center" shrinkToFit="1"/>
      <protection hidden="1"/>
    </xf>
    <xf numFmtId="0" fontId="11" fillId="0" borderId="11" xfId="0" applyFont="1" applyBorder="1" applyAlignment="1" applyProtection="1">
      <alignment horizontal="left" vertical="center" indent="1"/>
      <protection hidden="1"/>
    </xf>
    <xf numFmtId="0" fontId="11" fillId="0" borderId="12" xfId="0" applyFont="1" applyBorder="1" applyAlignment="1" applyProtection="1">
      <alignment horizontal="left" vertical="center" indent="1"/>
      <protection hidden="1"/>
    </xf>
    <xf numFmtId="0" fontId="11" fillId="0" borderId="13" xfId="0" applyFont="1" applyBorder="1" applyAlignment="1" applyProtection="1">
      <alignment horizontal="left" vertical="center" indent="1"/>
      <protection hidden="1"/>
    </xf>
    <xf numFmtId="0" fontId="16" fillId="0" borderId="7" xfId="0" applyFont="1" applyBorder="1" applyAlignment="1">
      <alignment horizontal="left" vertical="center" shrinkToFit="1"/>
    </xf>
    <xf numFmtId="0" fontId="19" fillId="0" borderId="4" xfId="0" applyFont="1" applyBorder="1" applyAlignment="1">
      <alignment horizontal="left" vertical="top" wrapText="1"/>
    </xf>
    <xf numFmtId="0" fontId="19" fillId="0" borderId="0" xfId="0" applyFont="1" applyAlignment="1">
      <alignment horizontal="left" vertical="top" wrapText="1"/>
    </xf>
    <xf numFmtId="0" fontId="11" fillId="0" borderId="14" xfId="0" applyFont="1" applyBorder="1" applyAlignment="1" applyProtection="1">
      <alignment horizontal="left" vertical="center" wrapText="1" indent="1"/>
      <protection hidden="1"/>
    </xf>
    <xf numFmtId="0" fontId="11" fillId="0" borderId="15" xfId="0" applyFont="1" applyBorder="1" applyAlignment="1" applyProtection="1">
      <alignment horizontal="left" vertical="center" wrapText="1" indent="1"/>
      <protection hidden="1"/>
    </xf>
    <xf numFmtId="0" fontId="11" fillId="0" borderId="16" xfId="0" applyFont="1" applyBorder="1" applyAlignment="1" applyProtection="1">
      <alignment horizontal="left" vertical="center" wrapText="1" indent="1"/>
      <protection hidden="1"/>
    </xf>
    <xf numFmtId="0" fontId="11" fillId="0" borderId="17" xfId="0" applyFont="1" applyBorder="1" applyAlignment="1" applyProtection="1">
      <alignment horizontal="left" vertical="center" wrapText="1" indent="1"/>
      <protection hidden="1"/>
    </xf>
    <xf numFmtId="0" fontId="11" fillId="0" borderId="18" xfId="0" applyFont="1" applyBorder="1" applyAlignment="1" applyProtection="1">
      <alignment horizontal="left" vertical="center" wrapText="1" indent="1"/>
      <protection hidden="1"/>
    </xf>
    <xf numFmtId="0" fontId="11" fillId="0" borderId="19" xfId="0" applyFont="1" applyBorder="1" applyAlignment="1" applyProtection="1">
      <alignment horizontal="left" vertical="center" wrapText="1" indent="1"/>
      <protection hidden="1"/>
    </xf>
    <xf numFmtId="0" fontId="11" fillId="3" borderId="63" xfId="0" applyFont="1" applyFill="1" applyBorder="1" applyAlignment="1">
      <alignment horizontal="center" vertical="center" wrapText="1"/>
    </xf>
    <xf numFmtId="0" fontId="11" fillId="3" borderId="20" xfId="0" applyFont="1" applyFill="1" applyBorder="1" applyAlignment="1">
      <alignment horizontal="center" vertical="center" wrapText="1"/>
    </xf>
    <xf numFmtId="182" fontId="58" fillId="0" borderId="12" xfId="0" applyNumberFormat="1" applyFont="1" applyBorder="1" applyAlignment="1" applyProtection="1">
      <alignment horizontal="right" vertical="top"/>
      <protection hidden="1"/>
    </xf>
    <xf numFmtId="0" fontId="11" fillId="3" borderId="10" xfId="0" applyFont="1" applyFill="1" applyBorder="1" applyAlignment="1">
      <alignment horizontal="center" vertical="center" shrinkToFit="1"/>
    </xf>
    <xf numFmtId="0" fontId="11" fillId="0" borderId="5" xfId="0" applyFont="1" applyBorder="1" applyAlignment="1">
      <alignment horizontal="center" vertical="center" shrinkToFit="1"/>
    </xf>
    <xf numFmtId="0" fontId="11" fillId="3" borderId="17" xfId="0" applyFont="1" applyFill="1" applyBorder="1" applyAlignment="1">
      <alignment horizontal="center" vertical="center" shrinkToFit="1"/>
    </xf>
    <xf numFmtId="0" fontId="11" fillId="0" borderId="70" xfId="0" applyFont="1" applyBorder="1" applyAlignment="1">
      <alignment horizontal="center" vertical="center" shrinkToFit="1"/>
    </xf>
    <xf numFmtId="0" fontId="11" fillId="3" borderId="32" xfId="0" applyFont="1" applyFill="1" applyBorder="1" applyAlignment="1">
      <alignment horizontal="center" vertical="center" shrinkToFit="1"/>
    </xf>
    <xf numFmtId="0" fontId="11" fillId="3" borderId="21" xfId="0" applyFont="1" applyFill="1" applyBorder="1" applyAlignment="1">
      <alignment horizontal="center" vertical="center" shrinkToFit="1"/>
    </xf>
    <xf numFmtId="0" fontId="11" fillId="3" borderId="2" xfId="0" applyFont="1" applyFill="1" applyBorder="1" applyAlignment="1">
      <alignment horizontal="center" vertical="center" shrinkToFit="1"/>
    </xf>
    <xf numFmtId="0" fontId="11" fillId="3" borderId="3" xfId="0" applyFont="1" applyFill="1" applyBorder="1" applyAlignment="1">
      <alignment horizontal="center" vertical="center" shrinkToFit="1"/>
    </xf>
    <xf numFmtId="176" fontId="11" fillId="0" borderId="14" xfId="0" applyNumberFormat="1" applyFont="1" applyBorder="1" applyAlignment="1" applyProtection="1">
      <alignment horizontal="right" vertical="center" indent="1"/>
      <protection hidden="1"/>
    </xf>
    <xf numFmtId="176" fontId="11" fillId="0" borderId="15" xfId="0" applyNumberFormat="1" applyFont="1" applyBorder="1" applyAlignment="1" applyProtection="1">
      <alignment horizontal="right" vertical="center" indent="1"/>
      <protection hidden="1"/>
    </xf>
    <xf numFmtId="176" fontId="11" fillId="0" borderId="22" xfId="0" applyNumberFormat="1" applyFont="1" applyBorder="1" applyAlignment="1" applyProtection="1">
      <alignment horizontal="right" vertical="center" indent="1"/>
      <protection hidden="1"/>
    </xf>
    <xf numFmtId="176" fontId="11" fillId="0" borderId="17" xfId="0" applyNumberFormat="1" applyFont="1" applyBorder="1" applyAlignment="1" applyProtection="1">
      <alignment horizontal="right" vertical="center" indent="1"/>
      <protection hidden="1"/>
    </xf>
    <xf numFmtId="176" fontId="11" fillId="0" borderId="18" xfId="0" applyNumberFormat="1" applyFont="1" applyBorder="1" applyAlignment="1" applyProtection="1">
      <alignment horizontal="right" vertical="center" indent="1"/>
      <protection hidden="1"/>
    </xf>
    <xf numFmtId="176" fontId="11" fillId="0" borderId="70" xfId="0" applyNumberFormat="1" applyFont="1" applyBorder="1" applyAlignment="1" applyProtection="1">
      <alignment horizontal="right" vertical="center" indent="1"/>
      <protection hidden="1"/>
    </xf>
    <xf numFmtId="0" fontId="11" fillId="3" borderId="25" xfId="0" applyFont="1" applyFill="1" applyBorder="1" applyAlignment="1">
      <alignment horizontal="center" vertical="center" wrapText="1" shrinkToFit="1"/>
    </xf>
    <xf numFmtId="0" fontId="11" fillId="3" borderId="26" xfId="0" applyFont="1" applyFill="1" applyBorder="1" applyAlignment="1">
      <alignment horizontal="center" vertical="center" wrapText="1" shrinkToFit="1"/>
    </xf>
    <xf numFmtId="0" fontId="11" fillId="3" borderId="1" xfId="0" applyFont="1" applyFill="1" applyBorder="1" applyAlignment="1">
      <alignment horizontal="center" vertical="center" shrinkToFit="1"/>
    </xf>
    <xf numFmtId="0" fontId="11" fillId="3" borderId="4" xfId="0" applyFont="1" applyFill="1" applyBorder="1" applyAlignment="1">
      <alignment horizontal="center" vertical="center" shrinkToFit="1"/>
    </xf>
    <xf numFmtId="0" fontId="11" fillId="3" borderId="5" xfId="0" applyFont="1" applyFill="1" applyBorder="1" applyAlignment="1">
      <alignment horizontal="center" vertical="center" shrinkToFit="1"/>
    </xf>
    <xf numFmtId="0" fontId="11" fillId="3" borderId="68" xfId="0" applyFont="1" applyFill="1" applyBorder="1" applyAlignment="1">
      <alignment horizontal="center" vertical="center" shrinkToFit="1"/>
    </xf>
    <xf numFmtId="0" fontId="11" fillId="3" borderId="70" xfId="0" applyFont="1" applyFill="1" applyBorder="1" applyAlignment="1">
      <alignment horizontal="center" vertical="center" shrinkToFit="1"/>
    </xf>
    <xf numFmtId="0" fontId="11" fillId="3" borderId="14" xfId="0" applyFont="1" applyFill="1" applyBorder="1" applyAlignment="1">
      <alignment horizontal="center" vertical="center" shrinkToFit="1"/>
    </xf>
    <xf numFmtId="0" fontId="11" fillId="3" borderId="65" xfId="0" applyFont="1" applyFill="1" applyBorder="1" applyAlignment="1">
      <alignment horizontal="center" vertical="center" shrinkToFit="1"/>
    </xf>
    <xf numFmtId="176" fontId="11" fillId="0" borderId="11" xfId="0" applyNumberFormat="1" applyFont="1" applyBorder="1" applyAlignment="1" applyProtection="1">
      <alignment horizontal="right" vertical="center" indent="1"/>
      <protection hidden="1"/>
    </xf>
    <xf numFmtId="176" fontId="11" fillId="0" borderId="12" xfId="0" applyNumberFormat="1" applyFont="1" applyBorder="1" applyAlignment="1" applyProtection="1">
      <alignment horizontal="right" vertical="center" indent="1"/>
      <protection hidden="1"/>
    </xf>
    <xf numFmtId="176" fontId="11" fillId="0" borderId="33" xfId="0" applyNumberFormat="1" applyFont="1" applyBorder="1" applyAlignment="1" applyProtection="1">
      <alignment horizontal="right" vertical="center" indent="1"/>
      <protection hidden="1"/>
    </xf>
    <xf numFmtId="0" fontId="39" fillId="0" borderId="0" xfId="0" applyFont="1" applyAlignment="1" applyProtection="1">
      <alignment horizontal="left" vertical="top" wrapText="1"/>
      <protection hidden="1"/>
    </xf>
    <xf numFmtId="0" fontId="56" fillId="0" borderId="18" xfId="0" applyFont="1" applyBorder="1" applyAlignment="1" applyProtection="1">
      <alignment horizontal="center" vertical="top" wrapText="1"/>
      <protection hidden="1"/>
    </xf>
    <xf numFmtId="0" fontId="49" fillId="0" borderId="0" xfId="0" applyFont="1" applyAlignment="1" applyProtection="1">
      <alignment horizontal="left" vertical="top" wrapText="1"/>
      <protection hidden="1"/>
    </xf>
    <xf numFmtId="0" fontId="8" fillId="3" borderId="11" xfId="0" applyFont="1" applyFill="1" applyBorder="1" applyAlignment="1" applyProtection="1">
      <alignment horizontal="center" vertical="center" shrinkToFit="1"/>
      <protection hidden="1"/>
    </xf>
    <xf numFmtId="0" fontId="8" fillId="3" borderId="12" xfId="0" applyFont="1" applyFill="1" applyBorder="1" applyAlignment="1" applyProtection="1">
      <alignment horizontal="center" vertical="center" shrinkToFit="1"/>
      <protection hidden="1"/>
    </xf>
    <xf numFmtId="0" fontId="8" fillId="3" borderId="13" xfId="0" applyFont="1" applyFill="1" applyBorder="1" applyAlignment="1" applyProtection="1">
      <alignment horizontal="center" vertical="center" shrinkToFit="1"/>
      <protection hidden="1"/>
    </xf>
    <xf numFmtId="0" fontId="8" fillId="3" borderId="27" xfId="0" applyFont="1" applyFill="1" applyBorder="1" applyAlignment="1">
      <alignment horizontal="center" vertical="center" wrapText="1" shrinkToFit="1"/>
    </xf>
    <xf numFmtId="0" fontId="8" fillId="3" borderId="20" xfId="0" applyFont="1" applyFill="1" applyBorder="1" applyAlignment="1">
      <alignment horizontal="center" vertical="center" wrapText="1" shrinkToFit="1"/>
    </xf>
    <xf numFmtId="0" fontId="23" fillId="0" borderId="0" xfId="0" applyFont="1" applyAlignment="1" applyProtection="1">
      <alignment horizontal="left" vertical="center" wrapText="1"/>
      <protection hidden="1"/>
    </xf>
    <xf numFmtId="0" fontId="12" fillId="0" borderId="0" xfId="0" applyFont="1" applyAlignment="1" applyProtection="1">
      <alignment horizontal="left" vertical="center" wrapText="1"/>
      <protection hidden="1"/>
    </xf>
    <xf numFmtId="0" fontId="8" fillId="0" borderId="71" xfId="0" applyFont="1" applyBorder="1" applyAlignment="1" applyProtection="1">
      <alignment horizontal="left" vertical="center" wrapText="1"/>
      <protection hidden="1"/>
    </xf>
    <xf numFmtId="0" fontId="16" fillId="0" borderId="0" xfId="0" applyFont="1" applyProtection="1">
      <alignment vertical="center"/>
      <protection hidden="1"/>
    </xf>
    <xf numFmtId="0" fontId="8" fillId="3" borderId="9" xfId="0" applyFont="1" applyFill="1" applyBorder="1" applyAlignment="1" applyProtection="1">
      <alignment horizontal="center" vertical="center" shrinkToFit="1"/>
      <protection hidden="1"/>
    </xf>
    <xf numFmtId="0" fontId="8" fillId="3" borderId="75" xfId="0" applyFont="1" applyFill="1" applyBorder="1" applyAlignment="1" applyProtection="1">
      <alignment horizontal="center" vertical="center" shrinkToFit="1"/>
      <protection hidden="1"/>
    </xf>
    <xf numFmtId="0" fontId="8" fillId="3" borderId="21" xfId="0" applyFont="1" applyFill="1" applyBorder="1" applyAlignment="1" applyProtection="1">
      <alignment horizontal="center" vertical="center" shrinkToFit="1"/>
      <protection hidden="1"/>
    </xf>
    <xf numFmtId="0" fontId="8" fillId="3" borderId="103" xfId="0" applyFont="1" applyFill="1" applyBorder="1" applyAlignment="1" applyProtection="1">
      <alignment horizontal="center" vertical="center" shrinkToFit="1"/>
      <protection hidden="1"/>
    </xf>
    <xf numFmtId="0" fontId="8" fillId="3" borderId="24" xfId="0" applyFont="1" applyFill="1" applyBorder="1" applyAlignment="1" applyProtection="1">
      <alignment horizontal="center" vertical="center" shrinkToFit="1"/>
      <protection hidden="1"/>
    </xf>
    <xf numFmtId="0" fontId="8" fillId="3" borderId="66" xfId="0" applyFont="1" applyFill="1" applyBorder="1" applyAlignment="1">
      <alignment horizontal="center" vertical="center" wrapText="1" shrinkToFit="1"/>
    </xf>
    <xf numFmtId="0" fontId="0" fillId="0" borderId="0" xfId="0" applyAlignment="1" applyProtection="1">
      <alignment horizontal="center" vertical="center" wrapText="1"/>
      <protection hidden="1"/>
    </xf>
    <xf numFmtId="0" fontId="16" fillId="0" borderId="0" xfId="0" applyFont="1" applyAlignment="1" applyProtection="1">
      <alignment horizontal="left" vertical="top" wrapText="1"/>
      <protection hidden="1"/>
    </xf>
    <xf numFmtId="0" fontId="8" fillId="0" borderId="11" xfId="0" applyFont="1" applyBorder="1" applyAlignment="1" applyProtection="1">
      <alignment vertical="center" shrinkToFit="1"/>
      <protection hidden="1"/>
    </xf>
    <xf numFmtId="0" fontId="8" fillId="0" borderId="12" xfId="0" applyFont="1" applyBorder="1" applyAlignment="1" applyProtection="1">
      <alignment vertical="center" shrinkToFit="1"/>
      <protection hidden="1"/>
    </xf>
    <xf numFmtId="0" fontId="8" fillId="0" borderId="13" xfId="0" applyFont="1" applyBorder="1" applyAlignment="1" applyProtection="1">
      <alignment vertical="center" shrinkToFit="1"/>
      <protection hidden="1"/>
    </xf>
    <xf numFmtId="0" fontId="9" fillId="0" borderId="15" xfId="0" applyFont="1" applyBorder="1" applyAlignment="1" applyProtection="1">
      <alignment horizontal="right" vertical="center"/>
      <protection hidden="1"/>
    </xf>
    <xf numFmtId="182" fontId="38" fillId="0" borderId="12" xfId="0" applyNumberFormat="1" applyFont="1" applyBorder="1" applyAlignment="1" applyProtection="1">
      <alignment horizontal="right" vertical="top"/>
      <protection hidden="1"/>
    </xf>
    <xf numFmtId="0" fontId="11" fillId="3" borderId="25" xfId="0" applyFont="1" applyFill="1" applyBorder="1" applyAlignment="1">
      <alignment horizontal="center" vertical="center" shrinkToFit="1"/>
    </xf>
    <xf numFmtId="0" fontId="23" fillId="0" borderId="0" xfId="0" applyFont="1" applyProtection="1">
      <alignment vertical="center"/>
      <protection hidden="1"/>
    </xf>
    <xf numFmtId="0" fontId="36" fillId="6" borderId="0" xfId="0" applyFont="1" applyFill="1" applyAlignment="1">
      <alignment vertical="center" wrapText="1" shrinkToFit="1"/>
    </xf>
    <xf numFmtId="0" fontId="9" fillId="0" borderId="0" xfId="0" applyFont="1" applyAlignment="1">
      <alignment horizontal="left" vertical="center" wrapText="1"/>
    </xf>
    <xf numFmtId="0" fontId="19" fillId="0" borderId="4" xfId="0" applyFont="1" applyBorder="1" applyAlignment="1">
      <alignment horizontal="left" vertical="top" wrapText="1" indent="1"/>
    </xf>
    <xf numFmtId="0" fontId="19" fillId="0" borderId="0" xfId="0" applyFont="1" applyAlignment="1">
      <alignment horizontal="left" vertical="top" wrapText="1" indent="1"/>
    </xf>
    <xf numFmtId="0" fontId="16" fillId="0" borderId="7" xfId="0" applyFont="1" applyBorder="1" applyAlignment="1">
      <alignment vertical="center" shrinkToFit="1"/>
    </xf>
    <xf numFmtId="176" fontId="35" fillId="6" borderId="81" xfId="0" applyNumberFormat="1" applyFont="1" applyFill="1" applyBorder="1" applyAlignment="1" applyProtection="1">
      <alignment horizontal="center" vertical="center" wrapText="1"/>
      <protection hidden="1"/>
    </xf>
    <xf numFmtId="176" fontId="35" fillId="6" borderId="82" xfId="0" applyNumberFormat="1" applyFont="1" applyFill="1" applyBorder="1" applyAlignment="1" applyProtection="1">
      <alignment horizontal="center" vertical="center" wrapText="1"/>
      <protection hidden="1"/>
    </xf>
    <xf numFmtId="176" fontId="35" fillId="6" borderId="83" xfId="0" applyNumberFormat="1" applyFont="1" applyFill="1" applyBorder="1" applyAlignment="1" applyProtection="1">
      <alignment horizontal="center" vertical="center" wrapText="1"/>
      <protection hidden="1"/>
    </xf>
    <xf numFmtId="176" fontId="35" fillId="6" borderId="84" xfId="0" applyNumberFormat="1" applyFont="1" applyFill="1" applyBorder="1" applyAlignment="1" applyProtection="1">
      <alignment horizontal="center" vertical="center" wrapText="1"/>
      <protection hidden="1"/>
    </xf>
    <xf numFmtId="176" fontId="0" fillId="0" borderId="14" xfId="0" applyNumberFormat="1" applyBorder="1" applyAlignment="1" applyProtection="1">
      <alignment horizontal="right" vertical="center" indent="1"/>
      <protection hidden="1"/>
    </xf>
    <xf numFmtId="176" fontId="0" fillId="0" borderId="15" xfId="0" applyNumberFormat="1" applyBorder="1" applyAlignment="1" applyProtection="1">
      <alignment horizontal="right" vertical="center" indent="1"/>
      <protection hidden="1"/>
    </xf>
    <xf numFmtId="176" fontId="0" fillId="0" borderId="22" xfId="0" applyNumberFormat="1" applyBorder="1" applyAlignment="1" applyProtection="1">
      <alignment horizontal="right" vertical="center" indent="1"/>
      <protection hidden="1"/>
    </xf>
    <xf numFmtId="176" fontId="0" fillId="0" borderId="17" xfId="0" applyNumberFormat="1" applyBorder="1" applyAlignment="1" applyProtection="1">
      <alignment horizontal="right" vertical="center" indent="1"/>
      <protection hidden="1"/>
    </xf>
    <xf numFmtId="176" fontId="0" fillId="0" borderId="18" xfId="0" applyNumberFormat="1" applyBorder="1" applyAlignment="1" applyProtection="1">
      <alignment horizontal="right" vertical="center" indent="1"/>
      <protection hidden="1"/>
    </xf>
    <xf numFmtId="176" fontId="0" fillId="0" borderId="70" xfId="0" applyNumberFormat="1" applyBorder="1" applyAlignment="1" applyProtection="1">
      <alignment horizontal="right" vertical="center" indent="1"/>
      <protection hidden="1"/>
    </xf>
    <xf numFmtId="176" fontId="0" fillId="0" borderId="11" xfId="0" applyNumberFormat="1" applyBorder="1" applyAlignment="1" applyProtection="1">
      <alignment horizontal="right" vertical="center" indent="1"/>
      <protection hidden="1"/>
    </xf>
    <xf numFmtId="176" fontId="0" fillId="0" borderId="12" xfId="0" applyNumberFormat="1" applyBorder="1" applyAlignment="1" applyProtection="1">
      <alignment horizontal="right" vertical="center" indent="1"/>
      <protection hidden="1"/>
    </xf>
    <xf numFmtId="176" fontId="0" fillId="0" borderId="33" xfId="0" applyNumberFormat="1" applyBorder="1" applyAlignment="1" applyProtection="1">
      <alignment horizontal="right" vertical="center" indent="1"/>
      <protection hidden="1"/>
    </xf>
    <xf numFmtId="176" fontId="0" fillId="0" borderId="14" xfId="0" applyNumberFormat="1" applyBorder="1" applyAlignment="1" applyProtection="1">
      <alignment horizontal="right" vertical="center" wrapText="1" indent="1"/>
      <protection hidden="1"/>
    </xf>
    <xf numFmtId="176" fontId="0" fillId="0" borderId="15" xfId="0" applyNumberFormat="1" applyBorder="1" applyAlignment="1" applyProtection="1">
      <alignment horizontal="right" vertical="center" wrapText="1" indent="1"/>
      <protection hidden="1"/>
    </xf>
    <xf numFmtId="176" fontId="0" fillId="0" borderId="22" xfId="0" applyNumberFormat="1" applyBorder="1" applyAlignment="1" applyProtection="1">
      <alignment horizontal="right" vertical="center" wrapText="1" indent="1"/>
      <protection hidden="1"/>
    </xf>
    <xf numFmtId="176" fontId="0" fillId="0" borderId="17" xfId="0" applyNumberFormat="1" applyBorder="1" applyAlignment="1" applyProtection="1">
      <alignment horizontal="right" vertical="center" wrapText="1" indent="1"/>
      <protection hidden="1"/>
    </xf>
    <xf numFmtId="176" fontId="0" fillId="0" borderId="18" xfId="0" applyNumberFormat="1" applyBorder="1" applyAlignment="1" applyProtection="1">
      <alignment horizontal="right" vertical="center" wrapText="1" indent="1"/>
      <protection hidden="1"/>
    </xf>
    <xf numFmtId="176" fontId="0" fillId="0" borderId="70" xfId="0" applyNumberFormat="1" applyBorder="1" applyAlignment="1" applyProtection="1">
      <alignment horizontal="right" vertical="center" wrapText="1" indent="1"/>
      <protection hidden="1"/>
    </xf>
    <xf numFmtId="0" fontId="18" fillId="0" borderId="0" xfId="0" applyFont="1" applyAlignment="1">
      <alignment horizontal="left" vertical="center" wrapText="1"/>
    </xf>
    <xf numFmtId="0" fontId="18" fillId="0" borderId="0" xfId="0" applyFont="1" applyAlignment="1">
      <alignment horizontal="left" vertical="center"/>
    </xf>
    <xf numFmtId="0" fontId="9" fillId="0" borderId="0" xfId="0" applyFont="1" applyAlignment="1">
      <alignment vertical="top" wrapText="1"/>
    </xf>
    <xf numFmtId="0" fontId="28" fillId="0" borderId="86" xfId="0" applyFont="1" applyBorder="1" applyAlignment="1" applyProtection="1">
      <alignment horizontal="center" vertical="center"/>
      <protection locked="0"/>
    </xf>
    <xf numFmtId="0" fontId="28" fillId="0" borderId="87" xfId="0" applyFont="1" applyBorder="1" applyAlignment="1" applyProtection="1">
      <alignment horizontal="center" vertical="center"/>
      <protection locked="0"/>
    </xf>
    <xf numFmtId="0" fontId="28" fillId="0" borderId="88" xfId="0" applyFont="1" applyBorder="1" applyAlignment="1" applyProtection="1">
      <alignment horizontal="center" vertical="center"/>
      <protection locked="0"/>
    </xf>
    <xf numFmtId="0" fontId="28" fillId="0" borderId="89" xfId="0" applyFont="1" applyBorder="1" applyAlignment="1" applyProtection="1">
      <alignment horizontal="center" vertical="center"/>
      <protection locked="0"/>
    </xf>
    <xf numFmtId="0" fontId="28" fillId="0" borderId="0" xfId="0" applyFont="1" applyAlignment="1" applyProtection="1">
      <alignment horizontal="center" vertical="center"/>
      <protection locked="0"/>
    </xf>
    <xf numFmtId="0" fontId="28" fillId="0" borderId="90" xfId="0" applyFont="1" applyBorder="1" applyAlignment="1" applyProtection="1">
      <alignment horizontal="center" vertical="center"/>
      <protection locked="0"/>
    </xf>
    <xf numFmtId="0" fontId="28" fillId="0" borderId="91" xfId="0" applyFont="1" applyBorder="1" applyAlignment="1" applyProtection="1">
      <alignment horizontal="center" vertical="center"/>
      <protection locked="0"/>
    </xf>
    <xf numFmtId="0" fontId="28" fillId="0" borderId="92" xfId="0" applyFont="1" applyBorder="1" applyAlignment="1" applyProtection="1">
      <alignment horizontal="center" vertical="center"/>
      <protection locked="0"/>
    </xf>
    <xf numFmtId="0" fontId="28" fillId="0" borderId="93" xfId="0" applyFont="1" applyBorder="1" applyAlignment="1" applyProtection="1">
      <alignment horizontal="center" vertical="center"/>
      <protection locked="0"/>
    </xf>
    <xf numFmtId="0" fontId="1" fillId="0" borderId="0" xfId="0" applyFont="1">
      <alignment vertical="center"/>
    </xf>
    <xf numFmtId="0" fontId="6" fillId="0" borderId="0" xfId="0" applyFont="1" applyAlignment="1" applyProtection="1">
      <alignment vertical="center" wrapText="1"/>
      <protection locked="0"/>
    </xf>
    <xf numFmtId="0" fontId="23" fillId="0" borderId="0" xfId="0" applyFont="1" applyAlignment="1">
      <alignment horizontal="left" vertical="center" wrapText="1"/>
    </xf>
    <xf numFmtId="0" fontId="23" fillId="0" borderId="0" xfId="0" applyFont="1" applyAlignment="1">
      <alignment horizontal="left" vertical="center"/>
    </xf>
    <xf numFmtId="177" fontId="6" fillId="0" borderId="0" xfId="0" applyNumberFormat="1" applyFont="1" applyAlignment="1" applyProtection="1">
      <alignment horizontal="distributed" vertical="center" shrinkToFit="1"/>
      <protection locked="0"/>
    </xf>
    <xf numFmtId="0" fontId="6" fillId="0" borderId="0" xfId="0" applyFont="1" applyAlignment="1">
      <alignment horizontal="left" vertical="top" wrapText="1" indent="1"/>
    </xf>
    <xf numFmtId="0" fontId="6" fillId="0" borderId="0" xfId="0" applyFont="1" applyAlignment="1">
      <alignment horizontal="center" vertical="center" shrinkToFit="1"/>
    </xf>
    <xf numFmtId="0" fontId="35" fillId="6" borderId="15" xfId="0" applyFont="1" applyFill="1" applyBorder="1" applyAlignment="1">
      <alignment horizontal="center" vertical="center" wrapText="1"/>
    </xf>
    <xf numFmtId="0" fontId="35" fillId="6" borderId="0" xfId="0" applyFont="1" applyFill="1" applyAlignment="1">
      <alignment horizontal="center" vertical="center" wrapText="1"/>
    </xf>
    <xf numFmtId="0" fontId="9" fillId="0" borderId="0" xfId="0" applyFont="1" applyAlignment="1">
      <alignment vertical="center" wrapText="1"/>
    </xf>
    <xf numFmtId="0" fontId="9" fillId="0" borderId="0" xfId="0" applyFont="1">
      <alignment vertical="center"/>
    </xf>
    <xf numFmtId="0" fontId="30" fillId="0" borderId="0" xfId="0" applyFont="1" applyAlignment="1">
      <alignment horizontal="center" vertical="center"/>
    </xf>
    <xf numFmtId="0" fontId="6" fillId="0" borderId="0" xfId="0" applyFont="1" applyAlignment="1" applyProtection="1">
      <alignment horizontal="left" vertical="top" wrapText="1"/>
      <protection locked="0"/>
    </xf>
    <xf numFmtId="0" fontId="6" fillId="0" borderId="0" xfId="0" applyFont="1" applyAlignment="1">
      <alignment horizontal="left" vertical="center" shrinkToFit="1"/>
    </xf>
    <xf numFmtId="0" fontId="0" fillId="0" borderId="0" xfId="0" applyAlignment="1">
      <alignment horizontal="left" vertical="center"/>
    </xf>
    <xf numFmtId="0" fontId="11" fillId="0" borderId="0" xfId="0" applyFont="1" applyAlignment="1">
      <alignment horizontal="left" vertical="center" wrapText="1"/>
    </xf>
    <xf numFmtId="0" fontId="57" fillId="0" borderId="0" xfId="0" applyFont="1" applyAlignment="1">
      <alignment horizontal="left" vertical="center" wrapText="1"/>
    </xf>
    <xf numFmtId="177" fontId="1" fillId="0" borderId="0" xfId="0" applyNumberFormat="1" applyFont="1" applyAlignment="1" applyProtection="1">
      <alignment horizontal="right" vertical="center" shrinkToFit="1"/>
      <protection hidden="1"/>
    </xf>
    <xf numFmtId="0" fontId="11" fillId="0" borderId="14" xfId="0" applyFont="1" applyBorder="1" applyAlignment="1" applyProtection="1">
      <alignment vertical="top" wrapText="1"/>
      <protection locked="0"/>
    </xf>
    <xf numFmtId="0" fontId="11" fillId="0" borderId="15" xfId="0" applyFont="1" applyBorder="1" applyAlignment="1" applyProtection="1">
      <alignment vertical="top" wrapText="1"/>
      <protection locked="0"/>
    </xf>
    <xf numFmtId="0" fontId="11" fillId="0" borderId="16" xfId="0" applyFont="1" applyBorder="1" applyAlignment="1" applyProtection="1">
      <alignment vertical="top" wrapText="1"/>
      <protection locked="0"/>
    </xf>
    <xf numFmtId="0" fontId="11" fillId="0" borderId="10" xfId="0" applyFont="1" applyBorder="1" applyAlignment="1" applyProtection="1">
      <alignment vertical="top" wrapText="1"/>
      <protection locked="0"/>
    </xf>
    <xf numFmtId="0" fontId="11" fillId="0" borderId="0" xfId="0" applyFont="1" applyAlignment="1" applyProtection="1">
      <alignment vertical="top" wrapText="1"/>
      <protection locked="0"/>
    </xf>
    <xf numFmtId="0" fontId="11" fillId="0" borderId="65" xfId="0" applyFont="1" applyBorder="1" applyAlignment="1" applyProtection="1">
      <alignment vertical="top" wrapText="1"/>
      <protection locked="0"/>
    </xf>
    <xf numFmtId="0" fontId="11" fillId="0" borderId="17" xfId="0" applyFont="1" applyBorder="1" applyAlignment="1" applyProtection="1">
      <alignment vertical="top" wrapText="1"/>
      <protection locked="0"/>
    </xf>
    <xf numFmtId="0" fontId="11" fillId="0" borderId="18" xfId="0" applyFont="1" applyBorder="1" applyAlignment="1" applyProtection="1">
      <alignment vertical="top" wrapText="1"/>
      <protection locked="0"/>
    </xf>
    <xf numFmtId="0" fontId="11" fillId="0" borderId="19" xfId="0" applyFont="1" applyBorder="1" applyAlignment="1" applyProtection="1">
      <alignment vertical="top" wrapText="1"/>
      <protection locked="0"/>
    </xf>
    <xf numFmtId="0" fontId="11" fillId="0" borderId="38" xfId="0" applyFont="1" applyBorder="1" applyAlignment="1">
      <alignment horizontal="left" vertical="center" indent="1"/>
    </xf>
    <xf numFmtId="0" fontId="11" fillId="0" borderId="39" xfId="0" applyFont="1" applyBorder="1" applyAlignment="1">
      <alignment horizontal="left" vertical="center" indent="1"/>
    </xf>
    <xf numFmtId="0" fontId="11" fillId="3" borderId="55" xfId="0" applyFont="1" applyFill="1" applyBorder="1" applyAlignment="1">
      <alignment horizontal="center" vertical="center" shrinkToFit="1"/>
    </xf>
    <xf numFmtId="0" fontId="11" fillId="3" borderId="37" xfId="0" applyFont="1" applyFill="1" applyBorder="1" applyAlignment="1">
      <alignment horizontal="center" vertical="center" shrinkToFit="1"/>
    </xf>
    <xf numFmtId="0" fontId="11" fillId="3" borderId="100" xfId="0" applyFont="1" applyFill="1" applyBorder="1" applyAlignment="1">
      <alignment horizontal="center" vertical="center" shrinkToFit="1"/>
    </xf>
    <xf numFmtId="0" fontId="11" fillId="3" borderId="34" xfId="0" applyFont="1" applyFill="1" applyBorder="1" applyAlignment="1">
      <alignment horizontal="center" vertical="center" shrinkToFit="1"/>
    </xf>
    <xf numFmtId="0" fontId="11" fillId="3" borderId="28" xfId="0" applyFont="1" applyFill="1" applyBorder="1" applyAlignment="1">
      <alignment horizontal="center" vertical="center" shrinkToFit="1"/>
    </xf>
    <xf numFmtId="0" fontId="11" fillId="3" borderId="97" xfId="0" applyFont="1" applyFill="1" applyBorder="1" applyAlignment="1">
      <alignment horizontal="center" vertical="center" shrinkToFit="1"/>
    </xf>
    <xf numFmtId="0" fontId="11" fillId="3" borderId="101" xfId="0" applyFont="1" applyFill="1" applyBorder="1" applyAlignment="1">
      <alignment horizontal="center" vertical="center" shrinkToFit="1"/>
    </xf>
    <xf numFmtId="0" fontId="11" fillId="3" borderId="102" xfId="0" applyFont="1" applyFill="1" applyBorder="1" applyAlignment="1">
      <alignment horizontal="center" vertical="center" shrinkToFit="1"/>
    </xf>
    <xf numFmtId="0" fontId="11" fillId="0" borderId="41" xfId="0" applyFont="1" applyBorder="1">
      <alignment vertical="center"/>
    </xf>
    <xf numFmtId="0" fontId="11" fillId="0" borderId="99" xfId="0" applyFont="1" applyBorder="1">
      <alignment vertical="center"/>
    </xf>
    <xf numFmtId="0" fontId="11" fillId="0" borderId="39" xfId="0" applyFont="1" applyBorder="1">
      <alignment vertical="center"/>
    </xf>
    <xf numFmtId="0" fontId="11" fillId="0" borderId="56" xfId="0" applyFont="1" applyBorder="1">
      <alignment vertical="center"/>
    </xf>
    <xf numFmtId="0" fontId="11" fillId="0" borderId="39" xfId="0" applyFont="1" applyBorder="1" applyAlignment="1">
      <alignment vertical="center" wrapText="1"/>
    </xf>
    <xf numFmtId="0" fontId="11" fillId="0" borderId="56" xfId="0" applyFont="1" applyBorder="1" applyAlignment="1">
      <alignment vertical="center" wrapText="1"/>
    </xf>
    <xf numFmtId="0" fontId="11" fillId="0" borderId="56" xfId="0" applyFont="1" applyBorder="1" applyAlignment="1">
      <alignment horizontal="left" vertical="center" indent="1"/>
    </xf>
    <xf numFmtId="0" fontId="11" fillId="0" borderId="35" xfId="0" applyFont="1" applyBorder="1" applyAlignment="1">
      <alignment horizontal="left" vertical="center" indent="1"/>
    </xf>
    <xf numFmtId="0" fontId="11" fillId="0" borderId="36" xfId="0" applyFont="1" applyBorder="1" applyAlignment="1">
      <alignment horizontal="left" vertical="center" indent="1"/>
    </xf>
    <xf numFmtId="0" fontId="11" fillId="0" borderId="98" xfId="0" applyFont="1" applyBorder="1" applyAlignment="1">
      <alignment horizontal="left" vertical="center" indent="1"/>
    </xf>
    <xf numFmtId="0" fontId="11" fillId="0" borderId="39" xfId="0" applyFont="1" applyBorder="1" applyAlignment="1">
      <alignment horizontal="left" vertical="center" indent="1" shrinkToFit="1"/>
    </xf>
    <xf numFmtId="0" fontId="11" fillId="0" borderId="56" xfId="0" applyFont="1" applyBorder="1" applyAlignment="1">
      <alignment horizontal="left" vertical="center" indent="1" shrinkToFit="1"/>
    </xf>
    <xf numFmtId="0" fontId="11" fillId="0" borderId="0" xfId="0" applyFont="1" applyAlignment="1" applyProtection="1">
      <alignment vertical="center" wrapText="1"/>
      <protection locked="0"/>
    </xf>
    <xf numFmtId="0" fontId="18" fillId="0" borderId="0" xfId="0" applyFont="1" applyAlignment="1" applyProtection="1">
      <alignment vertical="center" wrapText="1"/>
      <protection locked="0"/>
    </xf>
    <xf numFmtId="0" fontId="11" fillId="0" borderId="15" xfId="0" applyFont="1" applyBorder="1" applyAlignment="1">
      <alignment horizontal="left" vertical="center" wrapText="1"/>
    </xf>
    <xf numFmtId="0" fontId="11" fillId="0" borderId="16" xfId="0" applyFont="1" applyBorder="1" applyAlignment="1">
      <alignment horizontal="left" vertical="center" wrapText="1"/>
    </xf>
    <xf numFmtId="0" fontId="11" fillId="0" borderId="18" xfId="0" applyFont="1" applyBorder="1" applyAlignment="1">
      <alignment horizontal="left" vertical="center" wrapText="1"/>
    </xf>
    <xf numFmtId="0" fontId="11" fillId="0" borderId="19" xfId="0" applyFont="1" applyBorder="1" applyAlignment="1">
      <alignment horizontal="left" vertical="center" wrapText="1"/>
    </xf>
    <xf numFmtId="0" fontId="11" fillId="0" borderId="14" xfId="0" applyFont="1" applyBorder="1" applyAlignment="1" applyProtection="1">
      <alignment horizontal="center" vertical="center" wrapText="1"/>
      <protection locked="0"/>
    </xf>
    <xf numFmtId="0" fontId="11" fillId="0" borderId="15" xfId="0" applyFont="1" applyBorder="1" applyAlignment="1" applyProtection="1">
      <alignment horizontal="center" vertical="center" wrapText="1"/>
      <protection locked="0"/>
    </xf>
    <xf numFmtId="0" fontId="11" fillId="0" borderId="16" xfId="0" applyFont="1" applyBorder="1" applyAlignment="1" applyProtection="1">
      <alignment horizontal="center" vertical="center" wrapText="1"/>
      <protection locked="0"/>
    </xf>
    <xf numFmtId="0" fontId="11" fillId="0" borderId="63" xfId="0" applyFont="1" applyBorder="1" applyAlignment="1" applyProtection="1">
      <alignment horizontal="center" vertical="center" wrapText="1"/>
      <protection locked="0"/>
    </xf>
    <xf numFmtId="0" fontId="11" fillId="0" borderId="9" xfId="0" applyFont="1" applyBorder="1" applyAlignment="1" applyProtection="1">
      <alignment horizontal="center" vertical="center" wrapText="1"/>
      <protection locked="0"/>
    </xf>
    <xf numFmtId="0" fontId="11" fillId="8" borderId="9" xfId="0" applyFont="1" applyFill="1" applyBorder="1" applyAlignment="1">
      <alignment horizontal="center" vertical="center" wrapText="1"/>
    </xf>
    <xf numFmtId="0" fontId="11" fillId="8" borderId="11" xfId="0" applyFont="1" applyFill="1" applyBorder="1" applyAlignment="1">
      <alignment horizontal="center" vertical="center" wrapText="1"/>
    </xf>
    <xf numFmtId="0" fontId="11" fillId="8" borderId="12" xfId="0" applyFont="1" applyFill="1" applyBorder="1" applyAlignment="1">
      <alignment horizontal="center" vertical="center" wrapText="1"/>
    </xf>
    <xf numFmtId="0" fontId="11" fillId="8" borderId="13" xfId="0" applyFont="1" applyFill="1" applyBorder="1" applyAlignment="1">
      <alignment horizontal="center" vertical="center" wrapText="1"/>
    </xf>
    <xf numFmtId="0" fontId="11" fillId="0" borderId="27" xfId="0" applyFont="1" applyBorder="1" applyAlignment="1" applyProtection="1">
      <alignment horizontal="center" vertical="center" wrapText="1"/>
      <protection locked="0"/>
    </xf>
    <xf numFmtId="0" fontId="11" fillId="0" borderId="12" xfId="0" applyFont="1" applyBorder="1" applyAlignment="1">
      <alignment horizontal="left" vertical="center" wrapText="1"/>
    </xf>
    <xf numFmtId="0" fontId="11" fillId="0" borderId="13" xfId="0" applyFont="1" applyBorder="1" applyAlignment="1">
      <alignment horizontal="left" vertical="center" wrapText="1"/>
    </xf>
  </cellXfs>
  <cellStyles count="3">
    <cellStyle name="桁区切り" xfId="1" builtinId="6"/>
    <cellStyle name="標準" xfId="0" builtinId="0"/>
    <cellStyle name="標準 4" xfId="2" xr:uid="{683CE158-99BE-4B37-9975-F47C8753BF9B}"/>
  </cellStyles>
  <dxfs count="270">
    <dxf>
      <fill>
        <patternFill>
          <bgColor rgb="FFCCECFF"/>
        </patternFill>
      </fill>
    </dxf>
    <dxf>
      <fill>
        <patternFill>
          <bgColor theme="7" tint="0.79998168889431442"/>
        </patternFill>
      </fill>
    </dxf>
    <dxf>
      <fill>
        <patternFill>
          <bgColor theme="7" tint="0.79998168889431442"/>
        </patternFill>
      </fill>
    </dxf>
    <dxf>
      <fill>
        <patternFill>
          <bgColor rgb="FFCCECFF"/>
        </patternFill>
      </fill>
      <border>
        <left style="hair">
          <color auto="1"/>
        </left>
        <right style="hair">
          <color auto="1"/>
        </right>
      </border>
    </dxf>
    <dxf>
      <fill>
        <patternFill>
          <bgColor rgb="FFFFFF00"/>
        </patternFill>
      </fill>
    </dxf>
    <dxf>
      <font>
        <color theme="2" tint="-0.24994659260841701"/>
      </font>
    </dxf>
    <dxf>
      <fill>
        <patternFill>
          <bgColor rgb="FFFFFF00"/>
        </patternFill>
      </fill>
    </dxf>
    <dxf>
      <font>
        <color theme="2" tint="-0.24994659260841701"/>
      </font>
    </dxf>
    <dxf>
      <fill>
        <patternFill>
          <bgColor rgb="FFFFFF00"/>
        </patternFill>
      </fill>
    </dxf>
    <dxf>
      <font>
        <color theme="2" tint="-0.24994659260841701"/>
      </font>
    </dxf>
    <dxf>
      <fill>
        <patternFill>
          <bgColor rgb="FFFFFF00"/>
        </patternFill>
      </fill>
    </dxf>
    <dxf>
      <font>
        <color theme="2" tint="-0.24994659260841701"/>
      </font>
    </dxf>
    <dxf>
      <fill>
        <patternFill>
          <bgColor rgb="FFFFFF00"/>
        </patternFill>
      </fill>
    </dxf>
    <dxf>
      <fill>
        <patternFill>
          <bgColor rgb="FFFFFF00"/>
        </patternFill>
      </fill>
    </dxf>
    <dxf>
      <fill>
        <patternFill>
          <bgColor rgb="FFFFFF00"/>
        </patternFill>
      </fill>
    </dxf>
    <dxf>
      <font>
        <color theme="2" tint="-0.24994659260841701"/>
      </font>
    </dxf>
    <dxf>
      <fill>
        <patternFill>
          <bgColor rgb="FFFFFF00"/>
        </patternFill>
      </fill>
    </dxf>
    <dxf>
      <font>
        <color theme="2" tint="-0.24994659260841701"/>
      </font>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ill>
        <patternFill>
          <bgColor rgb="FFFFFF99"/>
        </patternFill>
      </fill>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ill>
        <patternFill>
          <bgColor rgb="FFFFFF99"/>
        </patternFill>
      </fill>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color theme="0" tint="-0.34998626667073579"/>
      </font>
    </dxf>
    <dxf>
      <font>
        <color theme="0" tint="-0.34998626667073579"/>
      </font>
    </dxf>
    <dxf>
      <fill>
        <patternFill>
          <bgColor theme="0" tint="-4.9989318521683403E-2"/>
        </patternFill>
      </fill>
    </dxf>
    <dxf>
      <font>
        <color theme="0" tint="-0.34998626667073579"/>
      </font>
      <fill>
        <patternFill patternType="none">
          <bgColor auto="1"/>
        </patternFill>
      </fill>
    </dxf>
    <dxf>
      <font>
        <color theme="0" tint="-0.34998626667073579"/>
      </font>
      <fill>
        <patternFill patternType="none">
          <bgColor auto="1"/>
        </patternFill>
      </fill>
    </dxf>
    <dxf>
      <fill>
        <patternFill>
          <bgColor theme="0" tint="-4.9989318521683403E-2"/>
        </patternFill>
      </fill>
    </dxf>
    <dxf>
      <fill>
        <patternFill>
          <bgColor theme="0" tint="-4.9989318521683403E-2"/>
        </patternFill>
      </fill>
    </dxf>
    <dxf>
      <font>
        <color theme="0" tint="-0.34998626667073579"/>
      </font>
    </dxf>
    <dxf>
      <fill>
        <patternFill>
          <bgColor rgb="FFFFFF00"/>
        </patternFill>
      </fill>
    </dxf>
    <dxf>
      <font>
        <color theme="0" tint="-0.34998626667073579"/>
      </font>
    </dxf>
    <dxf>
      <fill>
        <patternFill>
          <bgColor rgb="FFFFFF00"/>
        </patternFill>
      </fill>
    </dxf>
    <dxf>
      <fill>
        <patternFill>
          <bgColor rgb="FFFFFF00"/>
        </patternFill>
      </fill>
    </dxf>
    <dxf>
      <fill>
        <patternFill>
          <bgColor rgb="FFFFFF00"/>
        </patternFill>
      </fill>
    </dxf>
    <dxf>
      <font>
        <color rgb="FFFF0000"/>
      </font>
      <fill>
        <patternFill>
          <bgColor rgb="FFFFFF00"/>
        </patternFill>
      </fill>
    </dxf>
    <dxf>
      <fill>
        <patternFill>
          <bgColor rgb="FFFFFF00"/>
        </patternFill>
      </fill>
    </dxf>
    <dxf>
      <fill>
        <patternFill>
          <bgColor rgb="FFFFFF00"/>
        </patternFill>
      </fill>
    </dxf>
    <dxf>
      <font>
        <color theme="0" tint="-0.34998626667073579"/>
      </font>
      <fill>
        <patternFill>
          <bgColor rgb="FFFFFF99"/>
        </patternFill>
      </fill>
    </dxf>
    <dxf>
      <font>
        <color auto="1"/>
      </font>
      <fill>
        <patternFill>
          <bgColor rgb="FFFFFF9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9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theme="0"/>
      </font>
      <fill>
        <patternFill>
          <bgColor theme="0"/>
        </patternFill>
      </fill>
    </dxf>
    <dxf>
      <font>
        <color theme="0"/>
      </font>
      <fill>
        <patternFill patternType="none">
          <bgColor auto="1"/>
        </patternFill>
      </fill>
      <border>
        <left/>
        <right/>
        <top/>
        <bottom/>
        <vertical/>
        <horizontal/>
      </border>
    </dxf>
    <dxf>
      <font>
        <b/>
        <i val="0"/>
        <color auto="1"/>
      </font>
      <fill>
        <patternFill>
          <bgColor rgb="FFCCECFF"/>
        </patternFill>
      </fill>
    </dxf>
    <dxf>
      <font>
        <b/>
        <i val="0"/>
        <color auto="1"/>
      </font>
      <fill>
        <patternFill>
          <bgColor rgb="FFCCECFF"/>
        </patternFill>
      </fill>
    </dxf>
    <dxf>
      <font>
        <b/>
        <i val="0"/>
        <color auto="1"/>
      </font>
      <fill>
        <patternFill>
          <bgColor rgb="FFCCECFF"/>
        </patternFill>
      </fill>
    </dxf>
    <dxf>
      <font>
        <b/>
        <i val="0"/>
      </font>
      <fill>
        <patternFill>
          <bgColor rgb="FFCCECFF"/>
        </patternFill>
      </fill>
    </dxf>
    <dxf>
      <font>
        <b/>
        <i val="0"/>
        <color auto="1"/>
      </font>
      <fill>
        <patternFill>
          <bgColor rgb="FFFFFF99"/>
        </patternFill>
      </fill>
    </dxf>
    <dxf>
      <font>
        <color theme="2" tint="-0.499984740745262"/>
      </font>
      <fill>
        <patternFill>
          <bgColor rgb="FFFFFF99"/>
        </patternFill>
      </fill>
    </dxf>
    <dxf>
      <font>
        <color theme="2" tint="-0.499984740745262"/>
      </font>
      <fill>
        <patternFill>
          <bgColor rgb="FFFFFF99"/>
        </patternFill>
      </fill>
    </dxf>
    <dxf>
      <font>
        <color theme="2" tint="-0.499984740745262"/>
      </font>
      <fill>
        <patternFill>
          <bgColor rgb="FFFFFF99"/>
        </patternFill>
      </fill>
    </dxf>
    <dxf>
      <fill>
        <patternFill>
          <bgColor rgb="FFFFFF99"/>
        </patternFill>
      </fill>
    </dxf>
    <dxf>
      <font>
        <color theme="2" tint="-0.499984740745262"/>
      </font>
      <fill>
        <patternFill>
          <bgColor rgb="FFFFFF99"/>
        </patternFill>
      </fill>
    </dxf>
    <dxf>
      <fill>
        <patternFill>
          <bgColor rgb="FFFFFF99"/>
        </patternFill>
      </fill>
    </dxf>
    <dxf>
      <font>
        <color theme="2" tint="-0.499984740745262"/>
      </font>
      <fill>
        <patternFill>
          <bgColor rgb="FFFFFF99"/>
        </patternFill>
      </fill>
    </dxf>
    <dxf>
      <fill>
        <patternFill>
          <bgColor rgb="FFFFFF99"/>
        </patternFill>
      </fill>
    </dxf>
    <dxf>
      <font>
        <color theme="2" tint="-0.499984740745262"/>
      </font>
      <fill>
        <patternFill>
          <bgColor rgb="FFFFFF99"/>
        </patternFill>
      </fill>
    </dxf>
    <dxf>
      <fill>
        <patternFill>
          <bgColor rgb="FFFFFF99"/>
        </patternFill>
      </fill>
    </dxf>
    <dxf>
      <font>
        <color theme="1" tint="0.499984740745262"/>
      </font>
      <fill>
        <patternFill>
          <bgColor rgb="FFFFFF99"/>
        </patternFill>
      </fill>
    </dxf>
    <dxf>
      <font>
        <color theme="2" tint="-0.499984740745262"/>
      </font>
      <fill>
        <patternFill>
          <bgColor rgb="FFFFFF99"/>
        </patternFill>
      </fill>
    </dxf>
    <dxf>
      <fill>
        <patternFill>
          <bgColor rgb="FFFFFF99"/>
        </patternFill>
      </fill>
    </dxf>
    <dxf>
      <font>
        <color theme="0"/>
      </font>
      <fill>
        <patternFill patternType="none">
          <bgColor auto="1"/>
        </patternFill>
      </fill>
      <border>
        <left/>
        <right/>
        <top/>
        <bottom/>
        <vertical/>
        <horizontal/>
      </border>
    </dxf>
    <dxf>
      <font>
        <b/>
        <i val="0"/>
        <color rgb="FFFF0000"/>
      </font>
    </dxf>
    <dxf>
      <font>
        <b/>
        <i val="0"/>
        <color rgb="FFFF0000"/>
      </font>
    </dxf>
    <dxf>
      <font>
        <b/>
        <i val="0"/>
        <color rgb="FFFF0000"/>
      </font>
      <fill>
        <patternFill patternType="none">
          <bgColor auto="1"/>
        </patternFill>
      </fill>
    </dxf>
    <dxf>
      <font>
        <b/>
        <i val="0"/>
        <color rgb="FFFF0000"/>
      </font>
    </dxf>
    <dxf>
      <fill>
        <patternFill>
          <bgColor rgb="FFFF0000"/>
        </patternFill>
      </fill>
    </dxf>
    <dxf>
      <font>
        <b/>
        <i val="0"/>
        <color rgb="FFFF0000"/>
      </font>
      <fill>
        <patternFill>
          <bgColor rgb="FFFFFFCC"/>
        </patternFill>
      </fill>
    </dxf>
    <dxf>
      <fill>
        <patternFill>
          <bgColor rgb="FFFF0000"/>
        </patternFill>
      </fill>
    </dxf>
    <dxf>
      <fill>
        <patternFill>
          <bgColor rgb="FFFFFF99"/>
        </patternFill>
      </fill>
    </dxf>
    <dxf>
      <font>
        <b val="0"/>
        <i val="0"/>
        <color theme="1" tint="0.499984740745262"/>
      </font>
      <fill>
        <patternFill>
          <bgColor rgb="FFFFFF99"/>
        </patternFill>
      </fill>
    </dxf>
    <dxf>
      <fill>
        <patternFill>
          <bgColor rgb="FFFF0000"/>
        </patternFill>
      </fill>
    </dxf>
    <dxf>
      <fill>
        <patternFill>
          <bgColor rgb="FFFFFF99"/>
        </patternFill>
      </fill>
    </dxf>
    <dxf>
      <font>
        <b/>
        <i val="0"/>
        <color rgb="FFFF0000"/>
      </font>
      <fill>
        <patternFill>
          <bgColor rgb="FFFFFF00"/>
        </patternFill>
      </fill>
    </dxf>
    <dxf>
      <fill>
        <patternFill>
          <bgColor rgb="FFFF0000"/>
        </patternFill>
      </fill>
    </dxf>
    <dxf>
      <font>
        <b/>
        <i val="0"/>
      </font>
      <fill>
        <patternFill>
          <bgColor rgb="FFFFC000"/>
        </patternFill>
      </fill>
    </dxf>
    <dxf>
      <font>
        <b/>
        <i val="0"/>
      </font>
      <fill>
        <patternFill>
          <bgColor rgb="FFFFC000"/>
        </patternFill>
      </fill>
    </dxf>
    <dxf>
      <font>
        <b/>
        <i val="0"/>
      </font>
      <fill>
        <patternFill>
          <bgColor rgb="FFFFC000"/>
        </patternFill>
      </fill>
    </dxf>
    <dxf>
      <fill>
        <patternFill>
          <bgColor rgb="FFFF0000"/>
        </patternFill>
      </fill>
    </dxf>
    <dxf>
      <font>
        <b/>
        <i val="0"/>
      </font>
      <fill>
        <patternFill>
          <bgColor rgb="FFFFC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color rgb="FFFF0000"/>
      </font>
      <fill>
        <patternFill>
          <bgColor rgb="FFFFFF00"/>
        </patternFill>
      </fill>
    </dxf>
    <dxf>
      <fill>
        <patternFill>
          <bgColor rgb="FFFFFF99"/>
        </patternFill>
      </fill>
    </dxf>
    <dxf>
      <font>
        <b/>
        <i val="0"/>
      </font>
      <fill>
        <patternFill>
          <bgColor rgb="FFFFC000"/>
        </patternFill>
      </fill>
    </dxf>
    <dxf>
      <fill>
        <patternFill>
          <bgColor rgb="FFFF0000"/>
        </patternFill>
      </fill>
    </dxf>
    <dxf>
      <font>
        <b/>
        <i val="0"/>
      </font>
      <fill>
        <patternFill>
          <bgColor rgb="FFFFC000"/>
        </patternFill>
      </fill>
    </dxf>
    <dxf>
      <font>
        <b/>
        <i val="0"/>
      </font>
      <fill>
        <patternFill>
          <bgColor rgb="FFFFC000"/>
        </patternFill>
      </fill>
    </dxf>
    <dxf>
      <font>
        <color theme="0"/>
      </font>
      <fill>
        <patternFill>
          <bgColor theme="0"/>
        </patternFill>
      </fill>
      <border>
        <left/>
        <right/>
        <top/>
        <bottom/>
      </border>
    </dxf>
    <dxf>
      <fill>
        <patternFill>
          <bgColor rgb="FFFFFF99"/>
        </patternFill>
      </fill>
    </dxf>
    <dxf>
      <font>
        <b/>
        <i val="0"/>
        <color rgb="FFFF0000"/>
      </font>
      <fill>
        <patternFill>
          <bgColor theme="5" tint="0.79998168889431442"/>
        </patternFill>
      </fill>
    </dxf>
    <dxf>
      <fill>
        <patternFill>
          <bgColor rgb="FFFFFF99"/>
        </patternFill>
      </fill>
    </dxf>
    <dxf>
      <font>
        <b/>
        <i val="0"/>
        <color rgb="FFFF0000"/>
      </font>
      <fill>
        <patternFill>
          <bgColor theme="5" tint="0.79998168889431442"/>
        </patternFill>
      </fill>
    </dxf>
    <dxf>
      <font>
        <b/>
        <i val="0"/>
        <color rgb="FFFF0000"/>
      </font>
      <fill>
        <patternFill>
          <bgColor theme="5" tint="0.79998168889431442"/>
        </patternFill>
      </fill>
    </dxf>
    <dxf>
      <fill>
        <patternFill>
          <bgColor rgb="FFFFFF99"/>
        </patternFill>
      </fill>
    </dxf>
    <dxf>
      <font>
        <b/>
        <i val="0"/>
        <color rgb="FFFF0000"/>
      </font>
    </dxf>
    <dxf>
      <fill>
        <patternFill>
          <bgColor rgb="FFFFFF99"/>
        </patternFill>
      </fill>
    </dxf>
    <dxf>
      <font>
        <color theme="0"/>
      </font>
      <fill>
        <patternFill patternType="solid">
          <bgColor theme="0"/>
        </patternFill>
      </fill>
    </dxf>
    <dxf>
      <font>
        <color rgb="FFFF0000"/>
      </font>
      <fill>
        <patternFill>
          <bgColor rgb="FFFFFF00"/>
        </patternFill>
      </fill>
    </dxf>
    <dxf>
      <font>
        <b/>
        <i val="0"/>
        <color rgb="FFFF0000"/>
      </font>
      <fill>
        <patternFill>
          <bgColor rgb="FFFFFF66"/>
        </patternFill>
      </fill>
    </dxf>
    <dxf>
      <fill>
        <patternFill>
          <bgColor rgb="FFFFFF99"/>
        </patternFill>
      </fill>
    </dxf>
    <dxf>
      <fill>
        <patternFill>
          <bgColor rgb="FFFFFF99"/>
        </patternFill>
      </fill>
    </dxf>
    <dxf>
      <fill>
        <patternFill>
          <bgColor rgb="FFFFFF99"/>
        </patternFill>
      </fill>
    </dxf>
    <dxf>
      <fill>
        <patternFill>
          <bgColor theme="0"/>
        </patternFill>
      </fill>
    </dxf>
    <dxf>
      <font>
        <color auto="1"/>
      </font>
      <fill>
        <patternFill patternType="solid">
          <bgColor rgb="FFFFFF00"/>
        </patternFill>
      </fill>
    </dxf>
    <dxf>
      <font>
        <b/>
        <i val="0"/>
        <color rgb="FFFF0000"/>
      </font>
      <fill>
        <patternFill>
          <bgColor rgb="FFFFFF00"/>
        </patternFill>
      </fill>
    </dxf>
    <dxf>
      <font>
        <color theme="0"/>
      </font>
      <fill>
        <patternFill patternType="none">
          <bgColor auto="1"/>
        </patternFill>
      </fill>
      <border>
        <left/>
        <right/>
        <top/>
        <bottom/>
        <vertical/>
        <horizontal/>
      </border>
    </dxf>
    <dxf>
      <font>
        <color theme="0"/>
      </font>
      <fill>
        <patternFill>
          <bgColor theme="0"/>
        </patternFill>
      </fill>
      <border>
        <left/>
        <right/>
        <top/>
        <bottom/>
      </border>
    </dxf>
    <dxf>
      <font>
        <b/>
        <i val="0"/>
        <color rgb="FFFF0000"/>
      </font>
    </dxf>
    <dxf>
      <font>
        <b/>
        <i val="0"/>
        <color rgb="FFFF0000"/>
      </font>
    </dxf>
    <dxf>
      <font>
        <b/>
        <i val="0"/>
        <color rgb="FFFF0000"/>
      </font>
      <fill>
        <patternFill patternType="none">
          <bgColor auto="1"/>
        </patternFill>
      </fill>
    </dxf>
    <dxf>
      <font>
        <b/>
        <i val="0"/>
        <color rgb="FFFF0000"/>
      </font>
    </dxf>
    <dxf>
      <fill>
        <patternFill>
          <bgColor rgb="FFFF0000"/>
        </patternFill>
      </fill>
    </dxf>
    <dxf>
      <fill>
        <patternFill>
          <bgColor rgb="FFFF0000"/>
        </patternFill>
      </fill>
    </dxf>
    <dxf>
      <fill>
        <patternFill>
          <bgColor rgb="FFFF0000"/>
        </patternFill>
      </fill>
    </dxf>
    <dxf>
      <fill>
        <patternFill>
          <bgColor rgb="FFFFFF99"/>
        </patternFill>
      </fill>
    </dxf>
    <dxf>
      <font>
        <b val="0"/>
        <i val="0"/>
        <color theme="1" tint="0.499984740745262"/>
      </font>
      <fill>
        <patternFill>
          <bgColor rgb="FFFFFF99"/>
        </patternFill>
      </fill>
    </dxf>
    <dxf>
      <fill>
        <patternFill>
          <bgColor rgb="FFFF0000"/>
        </patternFill>
      </fill>
    </dxf>
    <dxf>
      <fill>
        <patternFill>
          <bgColor rgb="FFFFFF99"/>
        </patternFill>
      </fill>
    </dxf>
    <dxf>
      <font>
        <b/>
        <i val="0"/>
        <color rgb="FFFF0000"/>
      </font>
      <fill>
        <patternFill>
          <bgColor rgb="FFFFFF00"/>
        </patternFill>
      </fill>
    </dxf>
    <dxf>
      <fill>
        <patternFill>
          <bgColor rgb="FFFF0000"/>
        </patternFill>
      </fill>
    </dxf>
    <dxf>
      <font>
        <b/>
        <i val="0"/>
      </font>
      <fill>
        <patternFill>
          <bgColor rgb="FFFFC000"/>
        </patternFill>
      </fill>
    </dxf>
    <dxf>
      <font>
        <b/>
        <i val="0"/>
      </font>
      <fill>
        <patternFill>
          <bgColor rgb="FFFFC000"/>
        </patternFill>
      </fill>
    </dxf>
    <dxf>
      <font>
        <b/>
        <i val="0"/>
      </font>
      <fill>
        <patternFill>
          <bgColor rgb="FFFFC000"/>
        </patternFill>
      </fill>
    </dxf>
    <dxf>
      <font>
        <b/>
        <i val="0"/>
      </font>
      <fill>
        <patternFill>
          <bgColor rgb="FFFFC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theme="0"/>
        </patternFill>
      </fill>
      <border>
        <left/>
        <right/>
        <top/>
        <bottom/>
      </border>
    </dxf>
    <dxf>
      <font>
        <b/>
        <i val="0"/>
        <color rgb="FFFF0000"/>
      </font>
      <fill>
        <patternFill>
          <bgColor rgb="FFFFFF00"/>
        </patternFill>
      </fill>
    </dxf>
    <dxf>
      <font>
        <b/>
        <i val="0"/>
      </font>
      <fill>
        <patternFill>
          <bgColor rgb="FFFFC000"/>
        </patternFill>
      </fill>
    </dxf>
    <dxf>
      <fill>
        <patternFill>
          <bgColor rgb="FFFF0000"/>
        </patternFill>
      </fill>
    </dxf>
    <dxf>
      <font>
        <b/>
        <i val="0"/>
      </font>
      <fill>
        <patternFill>
          <bgColor rgb="FFFFC000"/>
        </patternFill>
      </fill>
    </dxf>
    <dxf>
      <font>
        <b/>
        <i val="0"/>
      </font>
      <fill>
        <patternFill>
          <bgColor rgb="FFFFC000"/>
        </patternFill>
      </fill>
    </dxf>
    <dxf>
      <font>
        <color theme="0"/>
      </font>
      <fill>
        <patternFill>
          <bgColor theme="0"/>
        </patternFill>
      </fill>
      <border>
        <left/>
        <right/>
        <top/>
        <bottom/>
      </border>
    </dxf>
    <dxf>
      <font>
        <b/>
        <i val="0"/>
        <color rgb="FFFF0000"/>
      </font>
      <fill>
        <patternFill>
          <bgColor rgb="FFFFFF66"/>
        </patternFill>
      </fill>
    </dxf>
    <dxf>
      <font>
        <b/>
        <i val="0"/>
        <color rgb="FFFF0000"/>
      </font>
      <fill>
        <patternFill>
          <bgColor rgb="FFFFC000"/>
        </patternFill>
      </fill>
    </dxf>
    <dxf>
      <font>
        <b val="0"/>
        <i val="0"/>
        <color theme="1"/>
      </font>
      <fill>
        <patternFill>
          <bgColor theme="0" tint="-0.34998626667073579"/>
        </patternFill>
      </fill>
    </dxf>
    <dxf>
      <font>
        <b val="0"/>
        <i val="0"/>
        <color theme="1"/>
      </font>
      <fill>
        <patternFill>
          <bgColor theme="0" tint="-0.34998626667073579"/>
        </patternFill>
      </fill>
    </dxf>
    <dxf>
      <font>
        <b val="0"/>
        <i val="0"/>
        <color theme="1"/>
      </font>
      <fill>
        <patternFill>
          <bgColor theme="0" tint="-0.34998626667073579"/>
        </patternFill>
      </fill>
    </dxf>
  </dxfs>
  <tableStyles count="1" defaultTableStyle="TableStyleMedium2" defaultPivotStyle="PivotStyleLight16">
    <tableStyle name="テーブル スタイル 1" pivot="0" count="0" xr9:uid="{9601751B-C6B1-4032-ADF1-496DC7D727DA}"/>
  </tableStyles>
  <colors>
    <mruColors>
      <color rgb="FFCCFFCC"/>
      <color rgb="FFFFFF99"/>
      <color rgb="FFCCECFF"/>
      <color rgb="FF0000FF"/>
      <color rgb="FF000099"/>
      <color rgb="FF3366FF"/>
      <color rgb="FF4472C4"/>
      <color rgb="FFFFFF00"/>
      <color rgb="FFFFFF66"/>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Radio" firstButton="1" fmlaLink="$B$28" lockText="1" noThreeD="1"/>
</file>

<file path=xl/ctrlProps/ctrlProp10.xml><?xml version="1.0" encoding="utf-8"?>
<formControlPr xmlns="http://schemas.microsoft.com/office/spreadsheetml/2009/9/main" objectType="CheckBox" fmlaLink="$B$25" lockText="1" noThreeD="1"/>
</file>

<file path=xl/ctrlProps/ctrlProp100.xml><?xml version="1.0" encoding="utf-8"?>
<formControlPr xmlns="http://schemas.microsoft.com/office/spreadsheetml/2009/9/main" objectType="CheckBox" fmlaLink="$B$137" lockText="1" noThreeD="1"/>
</file>

<file path=xl/ctrlProps/ctrlProp101.xml><?xml version="1.0" encoding="utf-8"?>
<formControlPr xmlns="http://schemas.microsoft.com/office/spreadsheetml/2009/9/main" objectType="CheckBox" fmlaLink="$B$139" lockText="1" noThreeD="1"/>
</file>

<file path=xl/ctrlProps/ctrlProp102.xml><?xml version="1.0" encoding="utf-8"?>
<formControlPr xmlns="http://schemas.microsoft.com/office/spreadsheetml/2009/9/main" objectType="CheckBox" fmlaLink="$B$141" lockText="1" noThreeD="1"/>
</file>

<file path=xl/ctrlProps/ctrlProp103.xml><?xml version="1.0" encoding="utf-8"?>
<formControlPr xmlns="http://schemas.microsoft.com/office/spreadsheetml/2009/9/main" objectType="CheckBox" fmlaLink="$B$142" lockText="1" noThreeD="1"/>
</file>

<file path=xl/ctrlProps/ctrlProp104.xml><?xml version="1.0" encoding="utf-8"?>
<formControlPr xmlns="http://schemas.microsoft.com/office/spreadsheetml/2009/9/main" objectType="CheckBox" fmlaLink="$B$143" lockText="1" noThreeD="1"/>
</file>

<file path=xl/ctrlProps/ctrlProp105.xml><?xml version="1.0" encoding="utf-8"?>
<formControlPr xmlns="http://schemas.microsoft.com/office/spreadsheetml/2009/9/main" objectType="CheckBox" fmlaLink="$B$144" lockText="1" noThreeD="1"/>
</file>

<file path=xl/ctrlProps/ctrlProp106.xml><?xml version="1.0" encoding="utf-8"?>
<formControlPr xmlns="http://schemas.microsoft.com/office/spreadsheetml/2009/9/main" objectType="GBox" noThreeD="1"/>
</file>

<file path=xl/ctrlProps/ctrlProp107.xml><?xml version="1.0" encoding="utf-8"?>
<formControlPr xmlns="http://schemas.microsoft.com/office/spreadsheetml/2009/9/main" objectType="GBox" noThreeD="1"/>
</file>

<file path=xl/ctrlProps/ctrlProp108.xml><?xml version="1.0" encoding="utf-8"?>
<formControlPr xmlns="http://schemas.microsoft.com/office/spreadsheetml/2009/9/main" objectType="GBox" noThreeD="1"/>
</file>

<file path=xl/ctrlProps/ctrlProp11.xml><?xml version="1.0" encoding="utf-8"?>
<formControlPr xmlns="http://schemas.microsoft.com/office/spreadsheetml/2009/9/main" objectType="CheckBox" fmlaLink="$B$24" lockText="1" noThreeD="1"/>
</file>

<file path=xl/ctrlProps/ctrlProp12.xml><?xml version="1.0" encoding="utf-8"?>
<formControlPr xmlns="http://schemas.microsoft.com/office/spreadsheetml/2009/9/main" objectType="CheckBox" fmlaLink="$B$23" lockText="1" noThreeD="1"/>
</file>

<file path=xl/ctrlProps/ctrlProp13.xml><?xml version="1.0" encoding="utf-8"?>
<formControlPr xmlns="http://schemas.microsoft.com/office/spreadsheetml/2009/9/main" objectType="CheckBox" fmlaLink="$B$22" lockText="1" noThreeD="1"/>
</file>

<file path=xl/ctrlProps/ctrlProp14.xml><?xml version="1.0" encoding="utf-8"?>
<formControlPr xmlns="http://schemas.microsoft.com/office/spreadsheetml/2009/9/main" objectType="CheckBox" fmlaLink="$B$21" lockText="1" noThreeD="1"/>
</file>

<file path=xl/ctrlProps/ctrlProp15.xml><?xml version="1.0" encoding="utf-8"?>
<formControlPr xmlns="http://schemas.microsoft.com/office/spreadsheetml/2009/9/main" objectType="CheckBox" fmlaLink="$B$20" lockText="1" noThreeD="1"/>
</file>

<file path=xl/ctrlProps/ctrlProp16.xml><?xml version="1.0" encoding="utf-8"?>
<formControlPr xmlns="http://schemas.microsoft.com/office/spreadsheetml/2009/9/main" objectType="GBox" noThreeD="1"/>
</file>

<file path=xl/ctrlProps/ctrlProp17.xml><?xml version="1.0" encoding="utf-8"?>
<formControlPr xmlns="http://schemas.microsoft.com/office/spreadsheetml/2009/9/main" objectType="CheckBox" fmlaLink="$B$39" lockText="1" noThreeD="1"/>
</file>

<file path=xl/ctrlProps/ctrlProp18.xml><?xml version="1.0" encoding="utf-8"?>
<formControlPr xmlns="http://schemas.microsoft.com/office/spreadsheetml/2009/9/main" objectType="CheckBox" fmlaLink="$B$38" lockText="1" noThreeD="1"/>
</file>

<file path=xl/ctrlProps/ctrlProp19.xml><?xml version="1.0" encoding="utf-8"?>
<formControlPr xmlns="http://schemas.microsoft.com/office/spreadsheetml/2009/9/main" objectType="CheckBox" fmlaLink="$B$37" lockText="1" noThreeD="1"/>
</file>

<file path=xl/ctrlProps/ctrlProp2.xml><?xml version="1.0" encoding="utf-8"?>
<formControlPr xmlns="http://schemas.microsoft.com/office/spreadsheetml/2009/9/main" objectType="Radio" lockText="1" noThreeD="1"/>
</file>

<file path=xl/ctrlProps/ctrlProp20.xml><?xml version="1.0" encoding="utf-8"?>
<formControlPr xmlns="http://schemas.microsoft.com/office/spreadsheetml/2009/9/main" objectType="CheckBox" fmlaLink="$B$36" lockText="1" noThreeD="1"/>
</file>

<file path=xl/ctrlProps/ctrlProp21.xml><?xml version="1.0" encoding="utf-8"?>
<formControlPr xmlns="http://schemas.microsoft.com/office/spreadsheetml/2009/9/main" objectType="CheckBox" fmlaLink="$B$35" lockText="1" noThreeD="1"/>
</file>

<file path=xl/ctrlProps/ctrlProp22.xml><?xml version="1.0" encoding="utf-8"?>
<formControlPr xmlns="http://schemas.microsoft.com/office/spreadsheetml/2009/9/main" objectType="Radio" firstButton="1" fmlaLink="$B$76" lockText="1" noThreeD="1"/>
</file>

<file path=xl/ctrlProps/ctrlProp23.xml><?xml version="1.0" encoding="utf-8"?>
<formControlPr xmlns="http://schemas.microsoft.com/office/spreadsheetml/2009/9/main" objectType="Radio" lockText="1" noThreeD="1"/>
</file>

<file path=xl/ctrlProps/ctrlProp24.xml><?xml version="1.0" encoding="utf-8"?>
<formControlPr xmlns="http://schemas.microsoft.com/office/spreadsheetml/2009/9/main" objectType="Radio" lockText="1" noThreeD="1"/>
</file>

<file path=xl/ctrlProps/ctrlProp25.xml><?xml version="1.0" encoding="utf-8"?>
<formControlPr xmlns="http://schemas.microsoft.com/office/spreadsheetml/2009/9/main" objectType="Radio" lockText="1" noThreeD="1"/>
</file>

<file path=xl/ctrlProps/ctrlProp26.xml><?xml version="1.0" encoding="utf-8"?>
<formControlPr xmlns="http://schemas.microsoft.com/office/spreadsheetml/2009/9/main" objectType="GBox" noThreeD="1"/>
</file>

<file path=xl/ctrlProps/ctrlProp27.xml><?xml version="1.0" encoding="utf-8"?>
<formControlPr xmlns="http://schemas.microsoft.com/office/spreadsheetml/2009/9/main" objectType="Radio" lockText="1" noThreeD="1"/>
</file>

<file path=xl/ctrlProps/ctrlProp28.xml><?xml version="1.0" encoding="utf-8"?>
<formControlPr xmlns="http://schemas.microsoft.com/office/spreadsheetml/2009/9/main" objectType="Radio" firstButton="1" fmlaLink="$B$98" lockText="1" noThreeD="1"/>
</file>

<file path=xl/ctrlProps/ctrlProp29.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firstButton="1" fmlaLink="$B$13" lockText="1" noThreeD="1"/>
</file>

<file path=xl/ctrlProps/ctrlProp30.xml><?xml version="1.0" encoding="utf-8"?>
<formControlPr xmlns="http://schemas.microsoft.com/office/spreadsheetml/2009/9/main" objectType="Radio" lockText="1" noThreeD="1"/>
</file>

<file path=xl/ctrlProps/ctrlProp31.xml><?xml version="1.0" encoding="utf-8"?>
<formControlPr xmlns="http://schemas.microsoft.com/office/spreadsheetml/2009/9/main" objectType="Radio" lockText="1" noThreeD="1"/>
</file>

<file path=xl/ctrlProps/ctrlProp32.xml><?xml version="1.0" encoding="utf-8"?>
<formControlPr xmlns="http://schemas.microsoft.com/office/spreadsheetml/2009/9/main" objectType="GBox" noThreeD="1"/>
</file>

<file path=xl/ctrlProps/ctrlProp33.xml><?xml version="1.0" encoding="utf-8"?>
<formControlPr xmlns="http://schemas.microsoft.com/office/spreadsheetml/2009/9/main" objectType="Radio" lockText="1" noThreeD="1"/>
</file>

<file path=xl/ctrlProps/ctrlProp34.xml><?xml version="1.0" encoding="utf-8"?>
<formControlPr xmlns="http://schemas.microsoft.com/office/spreadsheetml/2009/9/main" objectType="GBox" noThreeD="1"/>
</file>

<file path=xl/ctrlProps/ctrlProp35.xml><?xml version="1.0" encoding="utf-8"?>
<formControlPr xmlns="http://schemas.microsoft.com/office/spreadsheetml/2009/9/main" objectType="CheckBox" fmlaLink="$B$121" lockText="1" noThreeD="1"/>
</file>

<file path=xl/ctrlProps/ctrlProp36.xml><?xml version="1.0" encoding="utf-8"?>
<formControlPr xmlns="http://schemas.microsoft.com/office/spreadsheetml/2009/9/main" objectType="CheckBox" fmlaLink="$B$120" lockText="1" noThreeD="1"/>
</file>

<file path=xl/ctrlProps/ctrlProp37.xml><?xml version="1.0" encoding="utf-8"?>
<formControlPr xmlns="http://schemas.microsoft.com/office/spreadsheetml/2009/9/main" objectType="CheckBox" fmlaLink="$B$119" lockText="1" noThreeD="1"/>
</file>

<file path=xl/ctrlProps/ctrlProp38.xml><?xml version="1.0" encoding="utf-8"?>
<formControlPr xmlns="http://schemas.microsoft.com/office/spreadsheetml/2009/9/main" objectType="CheckBox" fmlaLink="$B$118" lockText="1" noThreeD="1"/>
</file>

<file path=xl/ctrlProps/ctrlProp39.xml><?xml version="1.0" encoding="utf-8"?>
<formControlPr xmlns="http://schemas.microsoft.com/office/spreadsheetml/2009/9/main" objectType="GBox" noThreeD="1"/>
</file>

<file path=xl/ctrlProps/ctrlProp4.xml><?xml version="1.0" encoding="utf-8"?>
<formControlPr xmlns="http://schemas.microsoft.com/office/spreadsheetml/2009/9/main" objectType="Radio" lockText="1" noThreeD="1"/>
</file>

<file path=xl/ctrlProps/ctrlProp40.xml><?xml version="1.0" encoding="utf-8"?>
<formControlPr xmlns="http://schemas.microsoft.com/office/spreadsheetml/2009/9/main" objectType="CheckBox" fmlaLink="$B$95" lockText="1" noThreeD="1"/>
</file>

<file path=xl/ctrlProps/ctrlProp41.xml><?xml version="1.0" encoding="utf-8"?>
<formControlPr xmlns="http://schemas.microsoft.com/office/spreadsheetml/2009/9/main" objectType="CheckBox" fmlaLink="$B$94" lockText="1" noThreeD="1"/>
</file>

<file path=xl/ctrlProps/ctrlProp42.xml><?xml version="1.0" encoding="utf-8"?>
<formControlPr xmlns="http://schemas.microsoft.com/office/spreadsheetml/2009/9/main" objectType="CheckBox" fmlaLink="$B$93" lockText="1" noThreeD="1"/>
</file>

<file path=xl/ctrlProps/ctrlProp43.xml><?xml version="1.0" encoding="utf-8"?>
<formControlPr xmlns="http://schemas.microsoft.com/office/spreadsheetml/2009/9/main" objectType="CheckBox" fmlaLink="$B$92" lockText="1" noThreeD="1"/>
</file>

<file path=xl/ctrlProps/ctrlProp44.xml><?xml version="1.0" encoding="utf-8"?>
<formControlPr xmlns="http://schemas.microsoft.com/office/spreadsheetml/2009/9/main" objectType="CheckBox" fmlaLink="$B$91" lockText="1" noThreeD="1"/>
</file>

<file path=xl/ctrlProps/ctrlProp45.xml><?xml version="1.0" encoding="utf-8"?>
<formControlPr xmlns="http://schemas.microsoft.com/office/spreadsheetml/2009/9/main" objectType="CheckBox" fmlaLink="$B$90" lockText="1" noThreeD="1"/>
</file>

<file path=xl/ctrlProps/ctrlProp46.xml><?xml version="1.0" encoding="utf-8"?>
<formControlPr xmlns="http://schemas.microsoft.com/office/spreadsheetml/2009/9/main" objectType="CheckBox" fmlaLink="$B$129" lockText="1" noThreeD="1"/>
</file>

<file path=xl/ctrlProps/ctrlProp47.xml><?xml version="1.0" encoding="utf-8"?>
<formControlPr xmlns="http://schemas.microsoft.com/office/spreadsheetml/2009/9/main" objectType="CheckBox" fmlaLink="$B$128" lockText="1" noThreeD="1"/>
</file>

<file path=xl/ctrlProps/ctrlProp48.xml><?xml version="1.0" encoding="utf-8"?>
<formControlPr xmlns="http://schemas.microsoft.com/office/spreadsheetml/2009/9/main" objectType="CheckBox" fmlaLink="$B$127" lockText="1" noThreeD="1"/>
</file>

<file path=xl/ctrlProps/ctrlProp49.xml><?xml version="1.0" encoding="utf-8"?>
<formControlPr xmlns="http://schemas.microsoft.com/office/spreadsheetml/2009/9/main" objectType="CheckBox" fmlaLink="$B$126" lockText="1" noThreeD="1"/>
</file>

<file path=xl/ctrlProps/ctrlProp5.xml><?xml version="1.0" encoding="utf-8"?>
<formControlPr xmlns="http://schemas.microsoft.com/office/spreadsheetml/2009/9/main" objectType="Radio" lockText="1" noThreeD="1"/>
</file>

<file path=xl/ctrlProps/ctrlProp50.xml><?xml version="1.0" encoding="utf-8"?>
<formControlPr xmlns="http://schemas.microsoft.com/office/spreadsheetml/2009/9/main" objectType="CheckBox" fmlaLink="$B$125" lockText="1" noThreeD="1"/>
</file>

<file path=xl/ctrlProps/ctrlProp51.xml><?xml version="1.0" encoding="utf-8"?>
<formControlPr xmlns="http://schemas.microsoft.com/office/spreadsheetml/2009/9/main" objectType="CheckBox" fmlaLink="$B$124" lockText="1" noThreeD="1"/>
</file>

<file path=xl/ctrlProps/ctrlProp52.xml><?xml version="1.0" encoding="utf-8"?>
<formControlPr xmlns="http://schemas.microsoft.com/office/spreadsheetml/2009/9/main" objectType="GBox" noThreeD="1"/>
</file>

<file path=xl/ctrlProps/ctrlProp53.xml><?xml version="1.0" encoding="utf-8"?>
<formControlPr xmlns="http://schemas.microsoft.com/office/spreadsheetml/2009/9/main" objectType="GBox" noThreeD="1"/>
</file>

<file path=xl/ctrlProps/ctrlProp54.xml><?xml version="1.0" encoding="utf-8"?>
<formControlPr xmlns="http://schemas.microsoft.com/office/spreadsheetml/2009/9/main" objectType="Radio" lockText="1" noThreeD="1"/>
</file>

<file path=xl/ctrlProps/ctrlProp55.xml><?xml version="1.0" encoding="utf-8"?>
<formControlPr xmlns="http://schemas.microsoft.com/office/spreadsheetml/2009/9/main" objectType="Radio" lockText="1" noThreeD="1"/>
</file>

<file path=xl/ctrlProps/ctrlProp56.xml><?xml version="1.0" encoding="utf-8"?>
<formControlPr xmlns="http://schemas.microsoft.com/office/spreadsheetml/2009/9/main" objectType="CheckBox" fmlaLink="$B$83" lockText="1" noThreeD="1"/>
</file>

<file path=xl/ctrlProps/ctrlProp57.xml><?xml version="1.0" encoding="utf-8"?>
<formControlPr xmlns="http://schemas.microsoft.com/office/spreadsheetml/2009/9/main" objectType="CheckBox" fmlaLink="$B$84" lockText="1" noThreeD="1"/>
</file>

<file path=xl/ctrlProps/ctrlProp58.xml><?xml version="1.0" encoding="utf-8"?>
<formControlPr xmlns="http://schemas.microsoft.com/office/spreadsheetml/2009/9/main" objectType="CheckBox" fmlaLink="$B$85" lockText="1" noThreeD="1"/>
</file>

<file path=xl/ctrlProps/ctrlProp59.xml><?xml version="1.0" encoding="utf-8"?>
<formControlPr xmlns="http://schemas.microsoft.com/office/spreadsheetml/2009/9/main" objectType="CheckBox" fmlaLink="$B$86" lockText="1" noThreeD="1"/>
</file>

<file path=xl/ctrlProps/ctrlProp6.xml><?xml version="1.0" encoding="utf-8"?>
<formControlPr xmlns="http://schemas.microsoft.com/office/spreadsheetml/2009/9/main" objectType="Radio" lockText="1" noThreeD="1"/>
</file>

<file path=xl/ctrlProps/ctrlProp60.xml><?xml version="1.0" encoding="utf-8"?>
<formControlPr xmlns="http://schemas.microsoft.com/office/spreadsheetml/2009/9/main" objectType="CheckBox" fmlaLink="$B$105" lockText="1" noThreeD="1"/>
</file>

<file path=xl/ctrlProps/ctrlProp61.xml><?xml version="1.0" encoding="utf-8"?>
<formControlPr xmlns="http://schemas.microsoft.com/office/spreadsheetml/2009/9/main" objectType="CheckBox" fmlaLink="$B$106" lockText="1" noThreeD="1"/>
</file>

<file path=xl/ctrlProps/ctrlProp62.xml><?xml version="1.0" encoding="utf-8"?>
<formControlPr xmlns="http://schemas.microsoft.com/office/spreadsheetml/2009/9/main" objectType="CheckBox" fmlaLink="$B$107" lockText="1" noThreeD="1"/>
</file>

<file path=xl/ctrlProps/ctrlProp63.xml><?xml version="1.0" encoding="utf-8"?>
<formControlPr xmlns="http://schemas.microsoft.com/office/spreadsheetml/2009/9/main" objectType="CheckBox" fmlaLink="$B$109" lockText="1" noThreeD="1"/>
</file>

<file path=xl/ctrlProps/ctrlProp64.xml><?xml version="1.0" encoding="utf-8"?>
<formControlPr xmlns="http://schemas.microsoft.com/office/spreadsheetml/2009/9/main" objectType="GBox" noThreeD="1"/>
</file>

<file path=xl/ctrlProps/ctrlProp65.xml><?xml version="1.0" encoding="utf-8"?>
<formControlPr xmlns="http://schemas.microsoft.com/office/spreadsheetml/2009/9/main" objectType="CheckBox" fmlaLink="$B$87" lockText="1" noThreeD="1"/>
</file>

<file path=xl/ctrlProps/ctrlProp66.xml><?xml version="1.0" encoding="utf-8"?>
<formControlPr xmlns="http://schemas.microsoft.com/office/spreadsheetml/2009/9/main" objectType="GBox" noThreeD="1"/>
</file>

<file path=xl/ctrlProps/ctrlProp67.xml><?xml version="1.0" encoding="utf-8"?>
<formControlPr xmlns="http://schemas.microsoft.com/office/spreadsheetml/2009/9/main" objectType="CheckBox" fmlaLink="$B$108" lockText="1" noThreeD="1"/>
</file>

<file path=xl/ctrlProps/ctrlProp68.xml><?xml version="1.0" encoding="utf-8"?>
<formControlPr xmlns="http://schemas.microsoft.com/office/spreadsheetml/2009/9/main" objectType="CheckBox" fmlaLink="$B$40" lockText="1" noThreeD="1"/>
</file>

<file path=xl/ctrlProps/ctrlProp69.xml><?xml version="1.0" encoding="utf-8"?>
<formControlPr xmlns="http://schemas.microsoft.com/office/spreadsheetml/2009/9/main" objectType="GBox" noThreeD="1"/>
</file>

<file path=xl/ctrlProps/ctrlProp7.xml><?xml version="1.0" encoding="utf-8"?>
<formControlPr xmlns="http://schemas.microsoft.com/office/spreadsheetml/2009/9/main" objectType="GBox" noThreeD="1"/>
</file>

<file path=xl/ctrlProps/ctrlProp70.xml><?xml version="1.0" encoding="utf-8"?>
<formControlPr xmlns="http://schemas.microsoft.com/office/spreadsheetml/2009/9/main" objectType="Radio" firstButton="1" fmlaLink="$B$71" lockText="1" noThreeD="1"/>
</file>

<file path=xl/ctrlProps/ctrlProp71.xml><?xml version="1.0" encoding="utf-8"?>
<formControlPr xmlns="http://schemas.microsoft.com/office/spreadsheetml/2009/9/main" objectType="Radio" lockText="1" noThreeD="1"/>
</file>

<file path=xl/ctrlProps/ctrlProp72.xml><?xml version="1.0" encoding="utf-8"?>
<formControlPr xmlns="http://schemas.microsoft.com/office/spreadsheetml/2009/9/main" objectType="Radio" lockText="1" noThreeD="1"/>
</file>

<file path=xl/ctrlProps/ctrlProp73.xml><?xml version="1.0" encoding="utf-8"?>
<formControlPr xmlns="http://schemas.microsoft.com/office/spreadsheetml/2009/9/main" objectType="GBox" noThreeD="1"/>
</file>

<file path=xl/ctrlProps/ctrlProp74.xml><?xml version="1.0" encoding="utf-8"?>
<formControlPr xmlns="http://schemas.microsoft.com/office/spreadsheetml/2009/9/main" objectType="CheckBox" fmlaLink="$B$57" lockText="1" noThreeD="1"/>
</file>

<file path=xl/ctrlProps/ctrlProp75.xml><?xml version="1.0" encoding="utf-8"?>
<formControlPr xmlns="http://schemas.microsoft.com/office/spreadsheetml/2009/9/main" objectType="CheckBox" fmlaLink="$B$58" lockText="1" noThreeD="1"/>
</file>

<file path=xl/ctrlProps/ctrlProp76.xml><?xml version="1.0" encoding="utf-8"?>
<formControlPr xmlns="http://schemas.microsoft.com/office/spreadsheetml/2009/9/main" objectType="CheckBox" fmlaLink="$B$59" lockText="1" noThreeD="1"/>
</file>

<file path=xl/ctrlProps/ctrlProp77.xml><?xml version="1.0" encoding="utf-8"?>
<formControlPr xmlns="http://schemas.microsoft.com/office/spreadsheetml/2009/9/main" objectType="CheckBox" fmlaLink="$B$60" lockText="1" noThreeD="1"/>
</file>

<file path=xl/ctrlProps/ctrlProp78.xml><?xml version="1.0" encoding="utf-8"?>
<formControlPr xmlns="http://schemas.microsoft.com/office/spreadsheetml/2009/9/main" objectType="CheckBox" fmlaLink="$B$61" lockText="1" noThreeD="1"/>
</file>

<file path=xl/ctrlProps/ctrlProp79.xml><?xml version="1.0" encoding="utf-8"?>
<formControlPr xmlns="http://schemas.microsoft.com/office/spreadsheetml/2009/9/main" objectType="CheckBox" fmlaLink="$B$62" lockText="1" noThreeD="1"/>
</file>

<file path=xl/ctrlProps/ctrlProp8.xml><?xml version="1.0" encoding="utf-8"?>
<formControlPr xmlns="http://schemas.microsoft.com/office/spreadsheetml/2009/9/main" objectType="Radio" lockText="1" noThreeD="1"/>
</file>

<file path=xl/ctrlProps/ctrlProp80.xml><?xml version="1.0" encoding="utf-8"?>
<formControlPr xmlns="http://schemas.microsoft.com/office/spreadsheetml/2009/9/main" objectType="CheckBox" fmlaLink="$B$63" lockText="1" noThreeD="1"/>
</file>

<file path=xl/ctrlProps/ctrlProp81.xml><?xml version="1.0" encoding="utf-8"?>
<formControlPr xmlns="http://schemas.microsoft.com/office/spreadsheetml/2009/9/main" objectType="CheckBox" fmlaLink="$B$64" lockText="1" noThreeD="1"/>
</file>

<file path=xl/ctrlProps/ctrlProp82.xml><?xml version="1.0" encoding="utf-8"?>
<formControlPr xmlns="http://schemas.microsoft.com/office/spreadsheetml/2009/9/main" objectType="CheckBox" fmlaLink="$B$65" lockText="1" noThreeD="1"/>
</file>

<file path=xl/ctrlProps/ctrlProp83.xml><?xml version="1.0" encoding="utf-8"?>
<formControlPr xmlns="http://schemas.microsoft.com/office/spreadsheetml/2009/9/main" objectType="CheckBox" fmlaLink="$B$66" lockText="1" noThreeD="1"/>
</file>

<file path=xl/ctrlProps/ctrlProp84.xml><?xml version="1.0" encoding="utf-8"?>
<formControlPr xmlns="http://schemas.microsoft.com/office/spreadsheetml/2009/9/main" objectType="CheckBox" fmlaLink="$B$67" lockText="1" noThreeD="1"/>
</file>

<file path=xl/ctrlProps/ctrlProp85.xml><?xml version="1.0" encoding="utf-8"?>
<formControlPr xmlns="http://schemas.microsoft.com/office/spreadsheetml/2009/9/main" objectType="GBox" noThreeD="1"/>
</file>

<file path=xl/ctrlProps/ctrlProp86.xml><?xml version="1.0" encoding="utf-8"?>
<formControlPr xmlns="http://schemas.microsoft.com/office/spreadsheetml/2009/9/main" objectType="CheckBox" fmlaLink="$B$147" lockText="1" noThreeD="1"/>
</file>

<file path=xl/ctrlProps/ctrlProp87.xml><?xml version="1.0" encoding="utf-8"?>
<formControlPr xmlns="http://schemas.microsoft.com/office/spreadsheetml/2009/9/main" objectType="CheckBox" fmlaLink="$B$148" lockText="1" noThreeD="1"/>
</file>

<file path=xl/ctrlProps/ctrlProp88.xml><?xml version="1.0" encoding="utf-8"?>
<formControlPr xmlns="http://schemas.microsoft.com/office/spreadsheetml/2009/9/main" objectType="CheckBox" fmlaLink="$B$149" lockText="1" noThreeD="1"/>
</file>

<file path=xl/ctrlProps/ctrlProp89.xml><?xml version="1.0" encoding="utf-8"?>
<formControlPr xmlns="http://schemas.microsoft.com/office/spreadsheetml/2009/9/main" objectType="CheckBox" fmlaLink="$B$150" lockText="1" noThreeD="1"/>
</file>

<file path=xl/ctrlProps/ctrlProp9.xml><?xml version="1.0" encoding="utf-8"?>
<formControlPr xmlns="http://schemas.microsoft.com/office/spreadsheetml/2009/9/main" objectType="Radio" lockText="1" noThreeD="1"/>
</file>

<file path=xl/ctrlProps/ctrlProp90.xml><?xml version="1.0" encoding="utf-8"?>
<formControlPr xmlns="http://schemas.microsoft.com/office/spreadsheetml/2009/9/main" objectType="CheckBox" fmlaLink="$B$151" lockText="1" noThreeD="1"/>
</file>

<file path=xl/ctrlProps/ctrlProp91.xml><?xml version="1.0" encoding="utf-8"?>
<formControlPr xmlns="http://schemas.microsoft.com/office/spreadsheetml/2009/9/main" objectType="CheckBox" fmlaLink="$B$152" lockText="1" noThreeD="1"/>
</file>

<file path=xl/ctrlProps/ctrlProp92.xml><?xml version="1.0" encoding="utf-8"?>
<formControlPr xmlns="http://schemas.microsoft.com/office/spreadsheetml/2009/9/main" objectType="CheckBox" fmlaLink="$B$153" lockText="1" noThreeD="1"/>
</file>

<file path=xl/ctrlProps/ctrlProp93.xml><?xml version="1.0" encoding="utf-8"?>
<formControlPr xmlns="http://schemas.microsoft.com/office/spreadsheetml/2009/9/main" objectType="CheckBox" fmlaLink="$B$154" lockText="1" noThreeD="1"/>
</file>

<file path=xl/ctrlProps/ctrlProp94.xml><?xml version="1.0" encoding="utf-8"?>
<formControlPr xmlns="http://schemas.microsoft.com/office/spreadsheetml/2009/9/main" objectType="CheckBox" fmlaLink="$B$155" lockText="1" noThreeD="1"/>
</file>

<file path=xl/ctrlProps/ctrlProp95.xml><?xml version="1.0" encoding="utf-8"?>
<formControlPr xmlns="http://schemas.microsoft.com/office/spreadsheetml/2009/9/main" objectType="CheckBox" fmlaLink="$B$156" lockText="1" noThreeD="1"/>
</file>

<file path=xl/ctrlProps/ctrlProp96.xml><?xml version="1.0" encoding="utf-8"?>
<formControlPr xmlns="http://schemas.microsoft.com/office/spreadsheetml/2009/9/main" objectType="CheckBox" fmlaLink="$B$157" lockText="1" noThreeD="1"/>
</file>

<file path=xl/ctrlProps/ctrlProp97.xml><?xml version="1.0" encoding="utf-8"?>
<formControlPr xmlns="http://schemas.microsoft.com/office/spreadsheetml/2009/9/main" objectType="GBox" noThreeD="1"/>
</file>

<file path=xl/ctrlProps/ctrlProp98.xml><?xml version="1.0" encoding="utf-8"?>
<formControlPr xmlns="http://schemas.microsoft.com/office/spreadsheetml/2009/9/main" objectType="CheckBox" fmlaLink="$B$135" lockText="1" noThreeD="1"/>
</file>

<file path=xl/ctrlProps/ctrlProp99.xml><?xml version="1.0" encoding="utf-8"?>
<formControlPr xmlns="http://schemas.microsoft.com/office/spreadsheetml/2009/9/main" objectType="CheckBox" fmlaLink="$B$136" lockText="1" noThreeD="1"/>
</file>

<file path=xl/drawings/drawing1.xml><?xml version="1.0" encoding="utf-8"?>
<xdr:wsDr xmlns:xdr="http://schemas.openxmlformats.org/drawingml/2006/spreadsheetDrawing" xmlns:a="http://schemas.openxmlformats.org/drawingml/2006/main">
  <xdr:twoCellAnchor>
    <xdr:from>
      <xdr:col>8</xdr:col>
      <xdr:colOff>45811</xdr:colOff>
      <xdr:row>0</xdr:row>
      <xdr:rowOff>55153</xdr:rowOff>
    </xdr:from>
    <xdr:to>
      <xdr:col>8</xdr:col>
      <xdr:colOff>3143250</xdr:colOff>
      <xdr:row>6</xdr:row>
      <xdr:rowOff>285750</xdr:rowOff>
    </xdr:to>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a:xfrm>
          <a:off x="7392761" y="55153"/>
          <a:ext cx="3097439" cy="1995897"/>
        </a:xfrm>
        <a:prstGeom prst="roundRect">
          <a:avLst>
            <a:gd name="adj" fmla="val 4521"/>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08000" tIns="108000" rIns="108000" bIns="108000" rtlCol="0" anchor="ctr"/>
        <a:lstStyle/>
        <a:p>
          <a:pPr algn="l"/>
          <a:r>
            <a:rPr kumimoji="1" lang="en-US" altLang="ja-JP" sz="1000">
              <a:latin typeface="Meiryo UI" panose="020B0604030504040204" pitchFamily="50" charset="-128"/>
              <a:ea typeface="Meiryo UI" panose="020B0604030504040204" pitchFamily="50" charset="-128"/>
            </a:rPr>
            <a:t>【</a:t>
          </a:r>
          <a:r>
            <a:rPr kumimoji="1" lang="ja-JP" altLang="en-US" sz="1000">
              <a:latin typeface="Meiryo UI" panose="020B0604030504040204" pitchFamily="50" charset="-128"/>
              <a:ea typeface="Meiryo UI" panose="020B0604030504040204" pitchFamily="50" charset="-128"/>
            </a:rPr>
            <a:t>様式</a:t>
          </a:r>
          <a:r>
            <a:rPr kumimoji="1" lang="en-US" altLang="ja-JP" sz="1000">
              <a:latin typeface="Meiryo UI" panose="020B0604030504040204" pitchFamily="50" charset="-128"/>
              <a:ea typeface="Meiryo UI" panose="020B0604030504040204" pitchFamily="50" charset="-128"/>
            </a:rPr>
            <a:t>2】</a:t>
          </a:r>
          <a:r>
            <a:rPr kumimoji="1" lang="ja-JP" altLang="en-US" sz="1000">
              <a:latin typeface="Meiryo UI" panose="020B0604030504040204" pitchFamily="50" charset="-128"/>
              <a:ea typeface="Meiryo UI" panose="020B0604030504040204" pitchFamily="50" charset="-128"/>
            </a:rPr>
            <a:t>業務計画書の「</a:t>
          </a:r>
          <a:r>
            <a:rPr kumimoji="1" lang="en-US" altLang="ja-JP" sz="1000">
              <a:latin typeface="Meiryo UI" panose="020B0604030504040204" pitchFamily="50" charset="-128"/>
              <a:ea typeface="Meiryo UI" panose="020B0604030504040204" pitchFamily="50" charset="-128"/>
            </a:rPr>
            <a:t>1)</a:t>
          </a:r>
          <a:r>
            <a:rPr kumimoji="1" lang="ja-JP" altLang="en-US" sz="1000">
              <a:latin typeface="Meiryo UI" panose="020B0604030504040204" pitchFamily="50" charset="-128"/>
              <a:ea typeface="Meiryo UI" panose="020B0604030504040204" pitchFamily="50" charset="-128"/>
            </a:rPr>
            <a:t>受入れ機関概要」から</a:t>
          </a:r>
          <a:r>
            <a:rPr kumimoji="1" lang="en-US" altLang="ja-JP" sz="1000" b="1">
              <a:solidFill>
                <a:srgbClr val="FFFF00"/>
              </a:solidFill>
              <a:latin typeface="Meiryo UI" panose="020B0604030504040204" pitchFamily="50" charset="-128"/>
              <a:ea typeface="Meiryo UI" panose="020B0604030504040204" pitchFamily="50" charset="-128"/>
            </a:rPr>
            <a:t>A4</a:t>
          </a:r>
          <a:r>
            <a:rPr kumimoji="1" lang="ja-JP" altLang="en-US" sz="1000" b="1">
              <a:solidFill>
                <a:srgbClr val="FFFF00"/>
              </a:solidFill>
              <a:latin typeface="Meiryo UI" panose="020B0604030504040204" pitchFamily="50" charset="-128"/>
              <a:ea typeface="Meiryo UI" panose="020B0604030504040204" pitchFamily="50" charset="-128"/>
            </a:rPr>
            <a:t>セル～</a:t>
          </a:r>
          <a:r>
            <a:rPr kumimoji="1" lang="en-US" altLang="ja-JP" sz="1000" b="1">
              <a:solidFill>
                <a:srgbClr val="FFFF00"/>
              </a:solidFill>
              <a:latin typeface="Meiryo UI" panose="020B0604030504040204" pitchFamily="50" charset="-128"/>
              <a:ea typeface="Meiryo UI" panose="020B0604030504040204" pitchFamily="50" charset="-128"/>
            </a:rPr>
            <a:t>G38</a:t>
          </a:r>
          <a:r>
            <a:rPr kumimoji="1" lang="ja-JP" altLang="en-US" sz="1000" b="1">
              <a:solidFill>
                <a:srgbClr val="FFFF00"/>
              </a:solidFill>
              <a:latin typeface="Meiryo UI" panose="020B0604030504040204" pitchFamily="50" charset="-128"/>
              <a:ea typeface="Meiryo UI" panose="020B0604030504040204" pitchFamily="50" charset="-128"/>
            </a:rPr>
            <a:t>セル</a:t>
          </a:r>
          <a:r>
            <a:rPr kumimoji="1" lang="en-US" altLang="ja-JP" sz="1000" b="1">
              <a:solidFill>
                <a:srgbClr val="FFFF00"/>
              </a:solidFill>
              <a:latin typeface="Meiryo UI" panose="020B0604030504040204" pitchFamily="50" charset="-128"/>
              <a:ea typeface="Meiryo UI" panose="020B0604030504040204" pitchFamily="50" charset="-128"/>
            </a:rPr>
            <a:t>(</a:t>
          </a:r>
          <a:r>
            <a:rPr kumimoji="1" lang="ja-JP" altLang="en-US" sz="1000" b="1">
              <a:solidFill>
                <a:srgbClr val="FFFF00"/>
              </a:solidFill>
              <a:latin typeface="Meiryo UI" panose="020B0604030504040204" pitchFamily="50" charset="-128"/>
              <a:ea typeface="Meiryo UI" panose="020B0604030504040204" pitchFamily="50" charset="-128"/>
            </a:rPr>
            <a:t>基本情報～実施責任者住所欄まで）</a:t>
          </a:r>
          <a:r>
            <a:rPr kumimoji="1" lang="ja-JP" altLang="en-US" sz="1000">
              <a:latin typeface="Meiryo UI" panose="020B0604030504040204" pitchFamily="50" charset="-128"/>
              <a:ea typeface="Meiryo UI" panose="020B0604030504040204" pitchFamily="50" charset="-128"/>
            </a:rPr>
            <a:t>をまとめて「コピー」し、左記の</a:t>
          </a:r>
          <a:r>
            <a:rPr kumimoji="1" lang="en-US" altLang="ja-JP" sz="1000">
              <a:latin typeface="Meiryo UI" panose="020B0604030504040204" pitchFamily="50" charset="-128"/>
              <a:ea typeface="Meiryo UI" panose="020B0604030504040204" pitchFamily="50" charset="-128"/>
            </a:rPr>
            <a:t>A4</a:t>
          </a:r>
          <a:r>
            <a:rPr kumimoji="1" lang="ja-JP" altLang="en-US" sz="1000">
              <a:latin typeface="Meiryo UI" panose="020B0604030504040204" pitchFamily="50" charset="-128"/>
              <a:ea typeface="Meiryo UI" panose="020B0604030504040204" pitchFamily="50" charset="-128"/>
            </a:rPr>
            <a:t>セル上で右クリックし、「貼り付け」てください。</a:t>
          </a:r>
          <a:endParaRPr kumimoji="1" lang="en-US" altLang="ja-JP" sz="1000">
            <a:latin typeface="Meiryo UI" panose="020B0604030504040204" pitchFamily="50" charset="-128"/>
            <a:ea typeface="Meiryo UI" panose="020B0604030504040204" pitchFamily="50" charset="-128"/>
          </a:endParaRPr>
        </a:p>
        <a:p>
          <a:pPr algn="l"/>
          <a:endParaRPr kumimoji="1" lang="en-US" altLang="ja-JP" sz="1000">
            <a:latin typeface="Meiryo UI" panose="020B0604030504040204" pitchFamily="50" charset="-128"/>
            <a:ea typeface="Meiryo UI" panose="020B0604030504040204" pitchFamily="50" charset="-128"/>
          </a:endParaRPr>
        </a:p>
        <a:p>
          <a:pPr algn="l"/>
          <a:r>
            <a:rPr kumimoji="1" lang="en-US" altLang="ja-JP" sz="1000">
              <a:latin typeface="Meiryo UI" panose="020B0604030504040204" pitchFamily="50" charset="-128"/>
              <a:ea typeface="Meiryo UI" panose="020B0604030504040204" pitchFamily="50" charset="-128"/>
            </a:rPr>
            <a:t>※</a:t>
          </a:r>
          <a:r>
            <a:rPr kumimoji="1" lang="ja-JP" altLang="en-US" sz="1000">
              <a:latin typeface="Meiryo UI" panose="020B0604030504040204" pitchFamily="50" charset="-128"/>
              <a:ea typeface="Meiryo UI" panose="020B0604030504040204" pitchFamily="50" charset="-128"/>
            </a:rPr>
            <a:t>貼り付けていただいた情報のうち欄外右に★マークのある情報が、提出シートの必要箇所に自動入力されます。</a:t>
          </a:r>
          <a:endParaRPr kumimoji="1" lang="en-US" altLang="ja-JP" sz="1000">
            <a:latin typeface="Meiryo UI" panose="020B0604030504040204" pitchFamily="50" charset="-128"/>
            <a:ea typeface="Meiryo UI" panose="020B0604030504040204" pitchFamily="50" charset="-128"/>
          </a:endParaRPr>
        </a:p>
        <a:p>
          <a:pPr algn="l"/>
          <a:r>
            <a:rPr kumimoji="1" lang="ja-JP" altLang="en-US" sz="1000">
              <a:latin typeface="Meiryo UI" panose="020B0604030504040204" pitchFamily="50" charset="-128"/>
              <a:ea typeface="Meiryo UI" panose="020B0604030504040204" pitchFamily="50" charset="-128"/>
            </a:rPr>
            <a:t>貼り付け後、提出書類の作成をお願いします。</a:t>
          </a: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114300</xdr:colOff>
          <xdr:row>127</xdr:row>
          <xdr:rowOff>133350</xdr:rowOff>
        </xdr:from>
        <xdr:to>
          <xdr:col>4</xdr:col>
          <xdr:colOff>38100</xdr:colOff>
          <xdr:row>129</xdr:row>
          <xdr:rowOff>47625</xdr:rowOff>
        </xdr:to>
        <xdr:sp macro="" textlink="">
          <xdr:nvSpPr>
            <xdr:cNvPr id="10315" name="Check Box Q14-⑥" hidden="1">
              <a:extLst>
                <a:ext uri="{63B3BB69-23CF-44E3-9099-C40C66FF867C}">
                  <a14:compatExt spid="_x0000_s10315"/>
                </a:ext>
                <a:ext uri="{FF2B5EF4-FFF2-40B4-BE49-F238E27FC236}">
                  <a16:creationId xmlns:a16="http://schemas.microsoft.com/office/drawing/2014/main" id="{00000000-0008-0000-0600-00004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126</xdr:row>
          <xdr:rowOff>133350</xdr:rowOff>
        </xdr:from>
        <xdr:to>
          <xdr:col>4</xdr:col>
          <xdr:colOff>38100</xdr:colOff>
          <xdr:row>128</xdr:row>
          <xdr:rowOff>47625</xdr:rowOff>
        </xdr:to>
        <xdr:sp macro="" textlink="">
          <xdr:nvSpPr>
            <xdr:cNvPr id="10316" name="Check Box Q14-⑤" hidden="1">
              <a:extLst>
                <a:ext uri="{63B3BB69-23CF-44E3-9099-C40C66FF867C}">
                  <a14:compatExt spid="_x0000_s10316"/>
                </a:ext>
                <a:ext uri="{FF2B5EF4-FFF2-40B4-BE49-F238E27FC236}">
                  <a16:creationId xmlns:a16="http://schemas.microsoft.com/office/drawing/2014/main" id="{00000000-0008-0000-0600-00004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125</xdr:row>
          <xdr:rowOff>133350</xdr:rowOff>
        </xdr:from>
        <xdr:to>
          <xdr:col>4</xdr:col>
          <xdr:colOff>38100</xdr:colOff>
          <xdr:row>127</xdr:row>
          <xdr:rowOff>47625</xdr:rowOff>
        </xdr:to>
        <xdr:sp macro="" textlink="">
          <xdr:nvSpPr>
            <xdr:cNvPr id="10317" name="Check Box Q14-④" hidden="1">
              <a:extLst>
                <a:ext uri="{63B3BB69-23CF-44E3-9099-C40C66FF867C}">
                  <a14:compatExt spid="_x0000_s10317"/>
                </a:ext>
                <a:ext uri="{FF2B5EF4-FFF2-40B4-BE49-F238E27FC236}">
                  <a16:creationId xmlns:a16="http://schemas.microsoft.com/office/drawing/2014/main" id="{00000000-0008-0000-0600-00004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124</xdr:row>
          <xdr:rowOff>123825</xdr:rowOff>
        </xdr:from>
        <xdr:to>
          <xdr:col>4</xdr:col>
          <xdr:colOff>38100</xdr:colOff>
          <xdr:row>126</xdr:row>
          <xdr:rowOff>57150</xdr:rowOff>
        </xdr:to>
        <xdr:sp macro="" textlink="">
          <xdr:nvSpPr>
            <xdr:cNvPr id="10318" name="Check Box Q14-③" hidden="1">
              <a:extLst>
                <a:ext uri="{63B3BB69-23CF-44E3-9099-C40C66FF867C}">
                  <a14:compatExt spid="_x0000_s10318"/>
                </a:ext>
                <a:ext uri="{FF2B5EF4-FFF2-40B4-BE49-F238E27FC236}">
                  <a16:creationId xmlns:a16="http://schemas.microsoft.com/office/drawing/2014/main" id="{00000000-0008-0000-0600-00004E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123</xdr:row>
          <xdr:rowOff>123825</xdr:rowOff>
        </xdr:from>
        <xdr:to>
          <xdr:col>4</xdr:col>
          <xdr:colOff>38100</xdr:colOff>
          <xdr:row>125</xdr:row>
          <xdr:rowOff>57150</xdr:rowOff>
        </xdr:to>
        <xdr:sp macro="" textlink="">
          <xdr:nvSpPr>
            <xdr:cNvPr id="10319" name="Check Box Q14-②" hidden="1">
              <a:extLst>
                <a:ext uri="{63B3BB69-23CF-44E3-9099-C40C66FF867C}">
                  <a14:compatExt spid="_x0000_s10319"/>
                </a:ext>
                <a:ext uri="{FF2B5EF4-FFF2-40B4-BE49-F238E27FC236}">
                  <a16:creationId xmlns:a16="http://schemas.microsoft.com/office/drawing/2014/main" id="{00000000-0008-0000-0600-00004F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122</xdr:row>
          <xdr:rowOff>123825</xdr:rowOff>
        </xdr:from>
        <xdr:to>
          <xdr:col>4</xdr:col>
          <xdr:colOff>38100</xdr:colOff>
          <xdr:row>124</xdr:row>
          <xdr:rowOff>57150</xdr:rowOff>
        </xdr:to>
        <xdr:sp macro="" textlink="">
          <xdr:nvSpPr>
            <xdr:cNvPr id="10320" name="Check Box Q14-①" hidden="1">
              <a:extLst>
                <a:ext uri="{63B3BB69-23CF-44E3-9099-C40C66FF867C}">
                  <a14:compatExt spid="_x0000_s10320"/>
                </a:ext>
                <a:ext uri="{FF2B5EF4-FFF2-40B4-BE49-F238E27FC236}">
                  <a16:creationId xmlns:a16="http://schemas.microsoft.com/office/drawing/2014/main" id="{00000000-0008-0000-0600-000050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121</xdr:row>
          <xdr:rowOff>114300</xdr:rowOff>
        </xdr:from>
        <xdr:to>
          <xdr:col>8</xdr:col>
          <xdr:colOff>1581150</xdr:colOff>
          <xdr:row>130</xdr:row>
          <xdr:rowOff>123825</xdr:rowOff>
        </xdr:to>
        <xdr:sp macro="" textlink="">
          <xdr:nvSpPr>
            <xdr:cNvPr id="10321" name="Group Box Q14" hidden="1">
              <a:extLst>
                <a:ext uri="{63B3BB69-23CF-44E3-9099-C40C66FF867C}">
                  <a14:compatExt spid="_x0000_s10321"/>
                </a:ext>
                <a:ext uri="{FF2B5EF4-FFF2-40B4-BE49-F238E27FC236}">
                  <a16:creationId xmlns:a16="http://schemas.microsoft.com/office/drawing/2014/main" id="{00000000-0008-0000-0600-0000512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Q14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119</xdr:row>
          <xdr:rowOff>133350</xdr:rowOff>
        </xdr:from>
        <xdr:to>
          <xdr:col>4</xdr:col>
          <xdr:colOff>38100</xdr:colOff>
          <xdr:row>121</xdr:row>
          <xdr:rowOff>47625</xdr:rowOff>
        </xdr:to>
        <xdr:sp macro="" textlink="">
          <xdr:nvSpPr>
            <xdr:cNvPr id="10310" name="Check Box Q13-④" hidden="1">
              <a:extLst>
                <a:ext uri="{63B3BB69-23CF-44E3-9099-C40C66FF867C}">
                  <a14:compatExt spid="_x0000_s10310"/>
                </a:ext>
                <a:ext uri="{FF2B5EF4-FFF2-40B4-BE49-F238E27FC236}">
                  <a16:creationId xmlns:a16="http://schemas.microsoft.com/office/drawing/2014/main" id="{00000000-0008-0000-0600-00004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118</xdr:row>
          <xdr:rowOff>133350</xdr:rowOff>
        </xdr:from>
        <xdr:to>
          <xdr:col>4</xdr:col>
          <xdr:colOff>38100</xdr:colOff>
          <xdr:row>120</xdr:row>
          <xdr:rowOff>47625</xdr:rowOff>
        </xdr:to>
        <xdr:sp macro="" textlink="">
          <xdr:nvSpPr>
            <xdr:cNvPr id="10311" name="Check Box Q13-③" hidden="1">
              <a:extLst>
                <a:ext uri="{63B3BB69-23CF-44E3-9099-C40C66FF867C}">
                  <a14:compatExt spid="_x0000_s10311"/>
                </a:ext>
                <a:ext uri="{FF2B5EF4-FFF2-40B4-BE49-F238E27FC236}">
                  <a16:creationId xmlns:a16="http://schemas.microsoft.com/office/drawing/2014/main" id="{00000000-0008-0000-0600-00004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117</xdr:row>
          <xdr:rowOff>142875</xdr:rowOff>
        </xdr:from>
        <xdr:to>
          <xdr:col>4</xdr:col>
          <xdr:colOff>38100</xdr:colOff>
          <xdr:row>119</xdr:row>
          <xdr:rowOff>85725</xdr:rowOff>
        </xdr:to>
        <xdr:sp macro="" textlink="">
          <xdr:nvSpPr>
            <xdr:cNvPr id="10312" name="Check Box Q13-②" hidden="1">
              <a:extLst>
                <a:ext uri="{63B3BB69-23CF-44E3-9099-C40C66FF867C}">
                  <a14:compatExt spid="_x0000_s10312"/>
                </a:ext>
                <a:ext uri="{FF2B5EF4-FFF2-40B4-BE49-F238E27FC236}">
                  <a16:creationId xmlns:a16="http://schemas.microsoft.com/office/drawing/2014/main" id="{00000000-0008-0000-0600-00004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116</xdr:row>
          <xdr:rowOff>142875</xdr:rowOff>
        </xdr:from>
        <xdr:to>
          <xdr:col>4</xdr:col>
          <xdr:colOff>38100</xdr:colOff>
          <xdr:row>118</xdr:row>
          <xdr:rowOff>85725</xdr:rowOff>
        </xdr:to>
        <xdr:sp macro="" textlink="">
          <xdr:nvSpPr>
            <xdr:cNvPr id="10313" name="Check Box Q13-①" hidden="1">
              <a:extLst>
                <a:ext uri="{63B3BB69-23CF-44E3-9099-C40C66FF867C}">
                  <a14:compatExt spid="_x0000_s10313"/>
                </a:ext>
                <a:ext uri="{FF2B5EF4-FFF2-40B4-BE49-F238E27FC236}">
                  <a16:creationId xmlns:a16="http://schemas.microsoft.com/office/drawing/2014/main" id="{00000000-0008-0000-0600-00004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115</xdr:row>
          <xdr:rowOff>104775</xdr:rowOff>
        </xdr:from>
        <xdr:to>
          <xdr:col>8</xdr:col>
          <xdr:colOff>1581150</xdr:colOff>
          <xdr:row>121</xdr:row>
          <xdr:rowOff>104775</xdr:rowOff>
        </xdr:to>
        <xdr:sp macro="" textlink="">
          <xdr:nvSpPr>
            <xdr:cNvPr id="10314" name="Group Box Q13" hidden="1">
              <a:extLst>
                <a:ext uri="{63B3BB69-23CF-44E3-9099-C40C66FF867C}">
                  <a14:compatExt spid="_x0000_s10314"/>
                </a:ext>
                <a:ext uri="{FF2B5EF4-FFF2-40B4-BE49-F238E27FC236}">
                  <a16:creationId xmlns:a16="http://schemas.microsoft.com/office/drawing/2014/main" id="{00000000-0008-0000-0600-00004A2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Q13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107</xdr:row>
          <xdr:rowOff>171450</xdr:rowOff>
        </xdr:from>
        <xdr:to>
          <xdr:col>3</xdr:col>
          <xdr:colOff>371475</xdr:colOff>
          <xdr:row>109</xdr:row>
          <xdr:rowOff>47625</xdr:rowOff>
        </xdr:to>
        <xdr:sp macro="" textlink="">
          <xdr:nvSpPr>
            <xdr:cNvPr id="10337" name="Check Box Q11-⑤" hidden="1">
              <a:extLst>
                <a:ext uri="{63B3BB69-23CF-44E3-9099-C40C66FF867C}">
                  <a14:compatExt spid="_x0000_s10337"/>
                </a:ext>
                <a:ext uri="{FF2B5EF4-FFF2-40B4-BE49-F238E27FC236}">
                  <a16:creationId xmlns:a16="http://schemas.microsoft.com/office/drawing/2014/main" id="{00000000-0008-0000-0600-00006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106</xdr:row>
          <xdr:rowOff>171450</xdr:rowOff>
        </xdr:from>
        <xdr:to>
          <xdr:col>4</xdr:col>
          <xdr:colOff>66675</xdr:colOff>
          <xdr:row>108</xdr:row>
          <xdr:rowOff>47625</xdr:rowOff>
        </xdr:to>
        <xdr:sp macro="" textlink="">
          <xdr:nvSpPr>
            <xdr:cNvPr id="10338" name="Check Box Q11-④" hidden="1">
              <a:extLst>
                <a:ext uri="{63B3BB69-23CF-44E3-9099-C40C66FF867C}">
                  <a14:compatExt spid="_x0000_s10338"/>
                </a:ext>
                <a:ext uri="{FF2B5EF4-FFF2-40B4-BE49-F238E27FC236}">
                  <a16:creationId xmlns:a16="http://schemas.microsoft.com/office/drawing/2014/main" id="{00000000-0008-0000-0600-00006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105</xdr:row>
          <xdr:rowOff>171450</xdr:rowOff>
        </xdr:from>
        <xdr:to>
          <xdr:col>3</xdr:col>
          <xdr:colOff>409575</xdr:colOff>
          <xdr:row>107</xdr:row>
          <xdr:rowOff>47625</xdr:rowOff>
        </xdr:to>
        <xdr:sp macro="" textlink="">
          <xdr:nvSpPr>
            <xdr:cNvPr id="10335" name="Check Box Q11-③" hidden="1">
              <a:extLst>
                <a:ext uri="{63B3BB69-23CF-44E3-9099-C40C66FF867C}">
                  <a14:compatExt spid="_x0000_s10335"/>
                </a:ext>
                <a:ext uri="{FF2B5EF4-FFF2-40B4-BE49-F238E27FC236}">
                  <a16:creationId xmlns:a16="http://schemas.microsoft.com/office/drawing/2014/main" id="{00000000-0008-0000-0600-00005F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104</xdr:row>
          <xdr:rowOff>171450</xdr:rowOff>
        </xdr:from>
        <xdr:to>
          <xdr:col>3</xdr:col>
          <xdr:colOff>371475</xdr:colOff>
          <xdr:row>106</xdr:row>
          <xdr:rowOff>47625</xdr:rowOff>
        </xdr:to>
        <xdr:sp macro="" textlink="">
          <xdr:nvSpPr>
            <xdr:cNvPr id="10334" name="Check Box Q11-②" hidden="1">
              <a:extLst>
                <a:ext uri="{63B3BB69-23CF-44E3-9099-C40C66FF867C}">
                  <a14:compatExt spid="_x0000_s10334"/>
                </a:ext>
                <a:ext uri="{FF2B5EF4-FFF2-40B4-BE49-F238E27FC236}">
                  <a16:creationId xmlns:a16="http://schemas.microsoft.com/office/drawing/2014/main" id="{00000000-0008-0000-0600-00005E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103</xdr:row>
          <xdr:rowOff>171450</xdr:rowOff>
        </xdr:from>
        <xdr:to>
          <xdr:col>4</xdr:col>
          <xdr:colOff>0</xdr:colOff>
          <xdr:row>105</xdr:row>
          <xdr:rowOff>47625</xdr:rowOff>
        </xdr:to>
        <xdr:sp macro="" textlink="">
          <xdr:nvSpPr>
            <xdr:cNvPr id="10333" name="Check Box Q11-①" hidden="1">
              <a:extLst>
                <a:ext uri="{63B3BB69-23CF-44E3-9099-C40C66FF867C}">
                  <a14:compatExt spid="_x0000_s10333"/>
                </a:ext>
                <a:ext uri="{FF2B5EF4-FFF2-40B4-BE49-F238E27FC236}">
                  <a16:creationId xmlns:a16="http://schemas.microsoft.com/office/drawing/2014/main" id="{00000000-0008-0000-0600-00005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102</xdr:row>
          <xdr:rowOff>133350</xdr:rowOff>
        </xdr:from>
        <xdr:to>
          <xdr:col>8</xdr:col>
          <xdr:colOff>1657350</xdr:colOff>
          <xdr:row>109</xdr:row>
          <xdr:rowOff>114300</xdr:rowOff>
        </xdr:to>
        <xdr:sp macro="" textlink="">
          <xdr:nvSpPr>
            <xdr:cNvPr id="10306" name="Group Box Q11" hidden="1">
              <a:extLst>
                <a:ext uri="{63B3BB69-23CF-44E3-9099-C40C66FF867C}">
                  <a14:compatExt spid="_x0000_s10306"/>
                </a:ext>
                <a:ext uri="{FF2B5EF4-FFF2-40B4-BE49-F238E27FC236}">
                  <a16:creationId xmlns:a16="http://schemas.microsoft.com/office/drawing/2014/main" id="{00000000-0008-0000-0600-0000422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Q11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100</xdr:row>
          <xdr:rowOff>133350</xdr:rowOff>
        </xdr:from>
        <xdr:to>
          <xdr:col>4</xdr:col>
          <xdr:colOff>38100</xdr:colOff>
          <xdr:row>102</xdr:row>
          <xdr:rowOff>57150</xdr:rowOff>
        </xdr:to>
        <xdr:sp macro="" textlink="">
          <xdr:nvSpPr>
            <xdr:cNvPr id="10301" name="Option Button Q10-⑤" hidden="1">
              <a:extLst>
                <a:ext uri="{63B3BB69-23CF-44E3-9099-C40C66FF867C}">
                  <a14:compatExt spid="_x0000_s10301"/>
                </a:ext>
                <a:ext uri="{FF2B5EF4-FFF2-40B4-BE49-F238E27FC236}">
                  <a16:creationId xmlns:a16="http://schemas.microsoft.com/office/drawing/2014/main" id="{00000000-0008-0000-0600-00003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99</xdr:row>
          <xdr:rowOff>133350</xdr:rowOff>
        </xdr:from>
        <xdr:to>
          <xdr:col>4</xdr:col>
          <xdr:colOff>38100</xdr:colOff>
          <xdr:row>101</xdr:row>
          <xdr:rowOff>57150</xdr:rowOff>
        </xdr:to>
        <xdr:sp macro="" textlink="">
          <xdr:nvSpPr>
            <xdr:cNvPr id="10299" name="Option Button Q10-④" hidden="1">
              <a:extLst>
                <a:ext uri="{63B3BB69-23CF-44E3-9099-C40C66FF867C}">
                  <a14:compatExt spid="_x0000_s10299"/>
                </a:ext>
                <a:ext uri="{FF2B5EF4-FFF2-40B4-BE49-F238E27FC236}">
                  <a16:creationId xmlns:a16="http://schemas.microsoft.com/office/drawing/2014/main" id="{00000000-0008-0000-0600-00003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98</xdr:row>
          <xdr:rowOff>133350</xdr:rowOff>
        </xdr:from>
        <xdr:to>
          <xdr:col>4</xdr:col>
          <xdr:colOff>38100</xdr:colOff>
          <xdr:row>100</xdr:row>
          <xdr:rowOff>57150</xdr:rowOff>
        </xdr:to>
        <xdr:sp macro="" textlink="">
          <xdr:nvSpPr>
            <xdr:cNvPr id="10298" name="Option Button Q10-③" hidden="1">
              <a:extLst>
                <a:ext uri="{63B3BB69-23CF-44E3-9099-C40C66FF867C}">
                  <a14:compatExt spid="_x0000_s10298"/>
                </a:ext>
                <a:ext uri="{FF2B5EF4-FFF2-40B4-BE49-F238E27FC236}">
                  <a16:creationId xmlns:a16="http://schemas.microsoft.com/office/drawing/2014/main" id="{00000000-0008-0000-0600-00003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97</xdr:row>
          <xdr:rowOff>133350</xdr:rowOff>
        </xdr:from>
        <xdr:to>
          <xdr:col>4</xdr:col>
          <xdr:colOff>38100</xdr:colOff>
          <xdr:row>99</xdr:row>
          <xdr:rowOff>57150</xdr:rowOff>
        </xdr:to>
        <xdr:sp macro="" textlink="">
          <xdr:nvSpPr>
            <xdr:cNvPr id="10297" name="Option Button Q10-②" hidden="1">
              <a:extLst>
                <a:ext uri="{63B3BB69-23CF-44E3-9099-C40C66FF867C}">
                  <a14:compatExt spid="_x0000_s10297"/>
                </a:ext>
                <a:ext uri="{FF2B5EF4-FFF2-40B4-BE49-F238E27FC236}">
                  <a16:creationId xmlns:a16="http://schemas.microsoft.com/office/drawing/2014/main" id="{00000000-0008-0000-0600-00003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96</xdr:row>
          <xdr:rowOff>133350</xdr:rowOff>
        </xdr:from>
        <xdr:to>
          <xdr:col>4</xdr:col>
          <xdr:colOff>38100</xdr:colOff>
          <xdr:row>98</xdr:row>
          <xdr:rowOff>57150</xdr:rowOff>
        </xdr:to>
        <xdr:sp macro="" textlink="">
          <xdr:nvSpPr>
            <xdr:cNvPr id="10296" name="Option Button Q10-①" hidden="1">
              <a:extLst>
                <a:ext uri="{63B3BB69-23CF-44E3-9099-C40C66FF867C}">
                  <a14:compatExt spid="_x0000_s10296"/>
                </a:ext>
                <a:ext uri="{FF2B5EF4-FFF2-40B4-BE49-F238E27FC236}">
                  <a16:creationId xmlns:a16="http://schemas.microsoft.com/office/drawing/2014/main" id="{00000000-0008-0000-0600-00003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95</xdr:row>
          <xdr:rowOff>66675</xdr:rowOff>
        </xdr:from>
        <xdr:to>
          <xdr:col>8</xdr:col>
          <xdr:colOff>1657350</xdr:colOff>
          <xdr:row>102</xdr:row>
          <xdr:rowOff>114300</xdr:rowOff>
        </xdr:to>
        <xdr:sp macro="" textlink="">
          <xdr:nvSpPr>
            <xdr:cNvPr id="10300" name="Group Box Q10" hidden="1">
              <a:extLst>
                <a:ext uri="{63B3BB69-23CF-44E3-9099-C40C66FF867C}">
                  <a14:compatExt spid="_x0000_s10300"/>
                </a:ext>
                <a:ext uri="{FF2B5EF4-FFF2-40B4-BE49-F238E27FC236}">
                  <a16:creationId xmlns:a16="http://schemas.microsoft.com/office/drawing/2014/main" id="{00000000-0008-0000-0600-00003C2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Q10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93</xdr:row>
          <xdr:rowOff>133350</xdr:rowOff>
        </xdr:from>
        <xdr:to>
          <xdr:col>4</xdr:col>
          <xdr:colOff>38100</xdr:colOff>
          <xdr:row>95</xdr:row>
          <xdr:rowOff>47625</xdr:rowOff>
        </xdr:to>
        <xdr:sp macro="" textlink="">
          <xdr:nvSpPr>
            <xdr:cNvPr id="10289" name="Check Box Q9-⑥" hidden="1">
              <a:extLst>
                <a:ext uri="{63B3BB69-23CF-44E3-9099-C40C66FF867C}">
                  <a14:compatExt spid="_x0000_s10289"/>
                </a:ext>
                <a:ext uri="{FF2B5EF4-FFF2-40B4-BE49-F238E27FC236}">
                  <a16:creationId xmlns:a16="http://schemas.microsoft.com/office/drawing/2014/main" id="{00000000-0008-0000-0600-00003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92</xdr:row>
          <xdr:rowOff>133350</xdr:rowOff>
        </xdr:from>
        <xdr:to>
          <xdr:col>4</xdr:col>
          <xdr:colOff>38100</xdr:colOff>
          <xdr:row>94</xdr:row>
          <xdr:rowOff>47625</xdr:rowOff>
        </xdr:to>
        <xdr:sp macro="" textlink="">
          <xdr:nvSpPr>
            <xdr:cNvPr id="10290" name="Check Box Q9-⑤" hidden="1">
              <a:extLst>
                <a:ext uri="{63B3BB69-23CF-44E3-9099-C40C66FF867C}">
                  <a14:compatExt spid="_x0000_s10290"/>
                </a:ext>
                <a:ext uri="{FF2B5EF4-FFF2-40B4-BE49-F238E27FC236}">
                  <a16:creationId xmlns:a16="http://schemas.microsoft.com/office/drawing/2014/main" id="{00000000-0008-0000-0600-00003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91</xdr:row>
          <xdr:rowOff>133350</xdr:rowOff>
        </xdr:from>
        <xdr:to>
          <xdr:col>4</xdr:col>
          <xdr:colOff>38100</xdr:colOff>
          <xdr:row>93</xdr:row>
          <xdr:rowOff>47625</xdr:rowOff>
        </xdr:to>
        <xdr:sp macro="" textlink="">
          <xdr:nvSpPr>
            <xdr:cNvPr id="10291" name="Check Box Q9-④" hidden="1">
              <a:extLst>
                <a:ext uri="{63B3BB69-23CF-44E3-9099-C40C66FF867C}">
                  <a14:compatExt spid="_x0000_s10291"/>
                </a:ext>
                <a:ext uri="{FF2B5EF4-FFF2-40B4-BE49-F238E27FC236}">
                  <a16:creationId xmlns:a16="http://schemas.microsoft.com/office/drawing/2014/main" id="{00000000-0008-0000-0600-00003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90</xdr:row>
          <xdr:rowOff>123825</xdr:rowOff>
        </xdr:from>
        <xdr:to>
          <xdr:col>4</xdr:col>
          <xdr:colOff>38100</xdr:colOff>
          <xdr:row>92</xdr:row>
          <xdr:rowOff>57150</xdr:rowOff>
        </xdr:to>
        <xdr:sp macro="" textlink="">
          <xdr:nvSpPr>
            <xdr:cNvPr id="10292" name="Check Box Q9-③" hidden="1">
              <a:extLst>
                <a:ext uri="{63B3BB69-23CF-44E3-9099-C40C66FF867C}">
                  <a14:compatExt spid="_x0000_s10292"/>
                </a:ext>
                <a:ext uri="{FF2B5EF4-FFF2-40B4-BE49-F238E27FC236}">
                  <a16:creationId xmlns:a16="http://schemas.microsoft.com/office/drawing/2014/main" id="{00000000-0008-0000-0600-00003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89</xdr:row>
          <xdr:rowOff>123825</xdr:rowOff>
        </xdr:from>
        <xdr:to>
          <xdr:col>4</xdr:col>
          <xdr:colOff>38100</xdr:colOff>
          <xdr:row>91</xdr:row>
          <xdr:rowOff>57150</xdr:rowOff>
        </xdr:to>
        <xdr:sp macro="" textlink="">
          <xdr:nvSpPr>
            <xdr:cNvPr id="10293" name="Check Box Q9-②" hidden="1">
              <a:extLst>
                <a:ext uri="{63B3BB69-23CF-44E3-9099-C40C66FF867C}">
                  <a14:compatExt spid="_x0000_s10293"/>
                </a:ext>
                <a:ext uri="{FF2B5EF4-FFF2-40B4-BE49-F238E27FC236}">
                  <a16:creationId xmlns:a16="http://schemas.microsoft.com/office/drawing/2014/main" id="{00000000-0008-0000-0600-00003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88</xdr:row>
          <xdr:rowOff>123825</xdr:rowOff>
        </xdr:from>
        <xdr:to>
          <xdr:col>4</xdr:col>
          <xdr:colOff>38100</xdr:colOff>
          <xdr:row>90</xdr:row>
          <xdr:rowOff>57150</xdr:rowOff>
        </xdr:to>
        <xdr:sp macro="" textlink="">
          <xdr:nvSpPr>
            <xdr:cNvPr id="10294" name="Check Box Q9-①" hidden="1">
              <a:extLst>
                <a:ext uri="{63B3BB69-23CF-44E3-9099-C40C66FF867C}">
                  <a14:compatExt spid="_x0000_s10294"/>
                </a:ext>
                <a:ext uri="{FF2B5EF4-FFF2-40B4-BE49-F238E27FC236}">
                  <a16:creationId xmlns:a16="http://schemas.microsoft.com/office/drawing/2014/main" id="{00000000-0008-0000-0600-00003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87</xdr:row>
          <xdr:rowOff>104775</xdr:rowOff>
        </xdr:from>
        <xdr:to>
          <xdr:col>8</xdr:col>
          <xdr:colOff>1666875</xdr:colOff>
          <xdr:row>96</xdr:row>
          <xdr:rowOff>47625</xdr:rowOff>
        </xdr:to>
        <xdr:sp macro="" textlink="">
          <xdr:nvSpPr>
            <xdr:cNvPr id="10295" name="Group Box Q9" hidden="1">
              <a:extLst>
                <a:ext uri="{63B3BB69-23CF-44E3-9099-C40C66FF867C}">
                  <a14:compatExt spid="_x0000_s10295"/>
                </a:ext>
                <a:ext uri="{FF2B5EF4-FFF2-40B4-BE49-F238E27FC236}">
                  <a16:creationId xmlns:a16="http://schemas.microsoft.com/office/drawing/2014/main" id="{00000000-0008-0000-0600-0000372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Q9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85</xdr:row>
          <xdr:rowOff>171450</xdr:rowOff>
        </xdr:from>
        <xdr:to>
          <xdr:col>3</xdr:col>
          <xdr:colOff>390525</xdr:colOff>
          <xdr:row>87</xdr:row>
          <xdr:rowOff>47625</xdr:rowOff>
        </xdr:to>
        <xdr:sp macro="" textlink="">
          <xdr:nvSpPr>
            <xdr:cNvPr id="10332" name="Check Box Q8-⑤" hidden="1">
              <a:extLst>
                <a:ext uri="{63B3BB69-23CF-44E3-9099-C40C66FF867C}">
                  <a14:compatExt spid="_x0000_s10332"/>
                </a:ext>
                <a:ext uri="{FF2B5EF4-FFF2-40B4-BE49-F238E27FC236}">
                  <a16:creationId xmlns:a16="http://schemas.microsoft.com/office/drawing/2014/main" id="{00000000-0008-0000-0600-00005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84</xdr:row>
          <xdr:rowOff>161925</xdr:rowOff>
        </xdr:from>
        <xdr:to>
          <xdr:col>3</xdr:col>
          <xdr:colOff>409575</xdr:colOff>
          <xdr:row>86</xdr:row>
          <xdr:rowOff>28575</xdr:rowOff>
        </xdr:to>
        <xdr:sp macro="" textlink="">
          <xdr:nvSpPr>
            <xdr:cNvPr id="10331" name="Check Box Q8-④" hidden="1">
              <a:extLst>
                <a:ext uri="{63B3BB69-23CF-44E3-9099-C40C66FF867C}">
                  <a14:compatExt spid="_x0000_s10331"/>
                </a:ext>
                <a:ext uri="{FF2B5EF4-FFF2-40B4-BE49-F238E27FC236}">
                  <a16:creationId xmlns:a16="http://schemas.microsoft.com/office/drawing/2014/main" id="{00000000-0008-0000-0600-00005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83</xdr:row>
          <xdr:rowOff>161925</xdr:rowOff>
        </xdr:from>
        <xdr:to>
          <xdr:col>3</xdr:col>
          <xdr:colOff>381000</xdr:colOff>
          <xdr:row>85</xdr:row>
          <xdr:rowOff>28575</xdr:rowOff>
        </xdr:to>
        <xdr:sp macro="" textlink="">
          <xdr:nvSpPr>
            <xdr:cNvPr id="10330" name="Check Box Q8-③" hidden="1">
              <a:extLst>
                <a:ext uri="{63B3BB69-23CF-44E3-9099-C40C66FF867C}">
                  <a14:compatExt spid="_x0000_s10330"/>
                </a:ext>
                <a:ext uri="{FF2B5EF4-FFF2-40B4-BE49-F238E27FC236}">
                  <a16:creationId xmlns:a16="http://schemas.microsoft.com/office/drawing/2014/main" id="{00000000-0008-0000-0600-00005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82</xdr:row>
          <xdr:rowOff>161925</xdr:rowOff>
        </xdr:from>
        <xdr:to>
          <xdr:col>3</xdr:col>
          <xdr:colOff>390525</xdr:colOff>
          <xdr:row>84</xdr:row>
          <xdr:rowOff>28575</xdr:rowOff>
        </xdr:to>
        <xdr:sp macro="" textlink="">
          <xdr:nvSpPr>
            <xdr:cNvPr id="10329" name="Check Box Q8-②" hidden="1">
              <a:extLst>
                <a:ext uri="{63B3BB69-23CF-44E3-9099-C40C66FF867C}">
                  <a14:compatExt spid="_x0000_s10329"/>
                </a:ext>
                <a:ext uri="{FF2B5EF4-FFF2-40B4-BE49-F238E27FC236}">
                  <a16:creationId xmlns:a16="http://schemas.microsoft.com/office/drawing/2014/main" id="{00000000-0008-0000-0600-00005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81</xdr:row>
          <xdr:rowOff>161925</xdr:rowOff>
        </xdr:from>
        <xdr:to>
          <xdr:col>3</xdr:col>
          <xdr:colOff>371475</xdr:colOff>
          <xdr:row>83</xdr:row>
          <xdr:rowOff>28575</xdr:rowOff>
        </xdr:to>
        <xdr:sp macro="" textlink="">
          <xdr:nvSpPr>
            <xdr:cNvPr id="10328" name="Check Box Q8-①" hidden="1">
              <a:extLst>
                <a:ext uri="{63B3BB69-23CF-44E3-9099-C40C66FF867C}">
                  <a14:compatExt spid="_x0000_s10328"/>
                </a:ext>
                <a:ext uri="{FF2B5EF4-FFF2-40B4-BE49-F238E27FC236}">
                  <a16:creationId xmlns:a16="http://schemas.microsoft.com/office/drawing/2014/main" id="{00000000-0008-0000-0600-00005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80</xdr:row>
          <xdr:rowOff>142875</xdr:rowOff>
        </xdr:from>
        <xdr:to>
          <xdr:col>8</xdr:col>
          <xdr:colOff>1666875</xdr:colOff>
          <xdr:row>88</xdr:row>
          <xdr:rowOff>123825</xdr:rowOff>
        </xdr:to>
        <xdr:sp macro="" textlink="">
          <xdr:nvSpPr>
            <xdr:cNvPr id="10279" name="Group Box Q8" hidden="1">
              <a:extLst>
                <a:ext uri="{63B3BB69-23CF-44E3-9099-C40C66FF867C}">
                  <a14:compatExt spid="_x0000_s10279"/>
                </a:ext>
                <a:ext uri="{FF2B5EF4-FFF2-40B4-BE49-F238E27FC236}">
                  <a16:creationId xmlns:a16="http://schemas.microsoft.com/office/drawing/2014/main" id="{00000000-0008-0000-0600-0000272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Q8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78</xdr:row>
          <xdr:rowOff>142875</xdr:rowOff>
        </xdr:from>
        <xdr:to>
          <xdr:col>4</xdr:col>
          <xdr:colOff>38100</xdr:colOff>
          <xdr:row>80</xdr:row>
          <xdr:rowOff>57150</xdr:rowOff>
        </xdr:to>
        <xdr:sp macro="" textlink="">
          <xdr:nvSpPr>
            <xdr:cNvPr id="10274" name="Option Button Q7-⑤" hidden="1">
              <a:extLst>
                <a:ext uri="{63B3BB69-23CF-44E3-9099-C40C66FF867C}">
                  <a14:compatExt spid="_x0000_s10274"/>
                </a:ext>
                <a:ext uri="{FF2B5EF4-FFF2-40B4-BE49-F238E27FC236}">
                  <a16:creationId xmlns:a16="http://schemas.microsoft.com/office/drawing/2014/main" id="{00000000-0008-0000-0600-00002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77</xdr:row>
          <xdr:rowOff>142875</xdr:rowOff>
        </xdr:from>
        <xdr:to>
          <xdr:col>4</xdr:col>
          <xdr:colOff>38100</xdr:colOff>
          <xdr:row>79</xdr:row>
          <xdr:rowOff>57150</xdr:rowOff>
        </xdr:to>
        <xdr:sp macro="" textlink="">
          <xdr:nvSpPr>
            <xdr:cNvPr id="10243" name="Option Button Q7-④" hidden="1">
              <a:extLst>
                <a:ext uri="{63B3BB69-23CF-44E3-9099-C40C66FF867C}">
                  <a14:compatExt spid="_x0000_s10243"/>
                </a:ext>
                <a:ext uri="{FF2B5EF4-FFF2-40B4-BE49-F238E27FC236}">
                  <a16:creationId xmlns:a16="http://schemas.microsoft.com/office/drawing/2014/main" id="{00000000-0008-0000-0600-00000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76</xdr:row>
          <xdr:rowOff>142875</xdr:rowOff>
        </xdr:from>
        <xdr:to>
          <xdr:col>4</xdr:col>
          <xdr:colOff>38100</xdr:colOff>
          <xdr:row>78</xdr:row>
          <xdr:rowOff>66675</xdr:rowOff>
        </xdr:to>
        <xdr:sp macro="" textlink="">
          <xdr:nvSpPr>
            <xdr:cNvPr id="10242" name="Option Button Q7-③" hidden="1">
              <a:extLst>
                <a:ext uri="{63B3BB69-23CF-44E3-9099-C40C66FF867C}">
                  <a14:compatExt spid="_x0000_s10242"/>
                </a:ext>
                <a:ext uri="{FF2B5EF4-FFF2-40B4-BE49-F238E27FC236}">
                  <a16:creationId xmlns:a16="http://schemas.microsoft.com/office/drawing/2014/main" id="{00000000-0008-0000-0600-00000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75</xdr:row>
          <xdr:rowOff>142875</xdr:rowOff>
        </xdr:from>
        <xdr:to>
          <xdr:col>4</xdr:col>
          <xdr:colOff>38100</xdr:colOff>
          <xdr:row>77</xdr:row>
          <xdr:rowOff>66675</xdr:rowOff>
        </xdr:to>
        <xdr:sp macro="" textlink="">
          <xdr:nvSpPr>
            <xdr:cNvPr id="10275" name="Option Button Q7-②" hidden="1">
              <a:extLst>
                <a:ext uri="{63B3BB69-23CF-44E3-9099-C40C66FF867C}">
                  <a14:compatExt spid="_x0000_s10275"/>
                </a:ext>
                <a:ext uri="{FF2B5EF4-FFF2-40B4-BE49-F238E27FC236}">
                  <a16:creationId xmlns:a16="http://schemas.microsoft.com/office/drawing/2014/main" id="{00000000-0008-0000-0600-00002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74</xdr:row>
          <xdr:rowOff>142875</xdr:rowOff>
        </xdr:from>
        <xdr:to>
          <xdr:col>4</xdr:col>
          <xdr:colOff>38100</xdr:colOff>
          <xdr:row>76</xdr:row>
          <xdr:rowOff>66675</xdr:rowOff>
        </xdr:to>
        <xdr:sp macro="" textlink="">
          <xdr:nvSpPr>
            <xdr:cNvPr id="10283" name="Option Button Q7-①" hidden="1">
              <a:extLst>
                <a:ext uri="{63B3BB69-23CF-44E3-9099-C40C66FF867C}">
                  <a14:compatExt spid="_x0000_s10283"/>
                </a:ext>
                <a:ext uri="{FF2B5EF4-FFF2-40B4-BE49-F238E27FC236}">
                  <a16:creationId xmlns:a16="http://schemas.microsoft.com/office/drawing/2014/main" id="{00000000-0008-0000-0600-00002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73</xdr:row>
          <xdr:rowOff>66675</xdr:rowOff>
        </xdr:from>
        <xdr:to>
          <xdr:col>8</xdr:col>
          <xdr:colOff>1695450</xdr:colOff>
          <xdr:row>80</xdr:row>
          <xdr:rowOff>123825</xdr:rowOff>
        </xdr:to>
        <xdr:sp macro="" textlink="">
          <xdr:nvSpPr>
            <xdr:cNvPr id="10245" name="Group Box Q7" hidden="1">
              <a:extLst>
                <a:ext uri="{63B3BB69-23CF-44E3-9099-C40C66FF867C}">
                  <a14:compatExt spid="_x0000_s10245"/>
                </a:ext>
                <a:ext uri="{FF2B5EF4-FFF2-40B4-BE49-F238E27FC236}">
                  <a16:creationId xmlns:a16="http://schemas.microsoft.com/office/drawing/2014/main" id="{00000000-0008-0000-0600-0000052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Q7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38</xdr:row>
          <xdr:rowOff>123825</xdr:rowOff>
        </xdr:from>
        <xdr:to>
          <xdr:col>4</xdr:col>
          <xdr:colOff>38100</xdr:colOff>
          <xdr:row>40</xdr:row>
          <xdr:rowOff>57150</xdr:rowOff>
        </xdr:to>
        <xdr:sp macro="" textlink="">
          <xdr:nvSpPr>
            <xdr:cNvPr id="10267" name="Check Box Q4-⑥" hidden="1">
              <a:extLst>
                <a:ext uri="{63B3BB69-23CF-44E3-9099-C40C66FF867C}">
                  <a14:compatExt spid="_x0000_s10267"/>
                </a:ext>
                <a:ext uri="{FF2B5EF4-FFF2-40B4-BE49-F238E27FC236}">
                  <a16:creationId xmlns:a16="http://schemas.microsoft.com/office/drawing/2014/main" id="{00000000-0008-0000-0600-00001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37</xdr:row>
          <xdr:rowOff>123825</xdr:rowOff>
        </xdr:from>
        <xdr:to>
          <xdr:col>4</xdr:col>
          <xdr:colOff>38100</xdr:colOff>
          <xdr:row>39</xdr:row>
          <xdr:rowOff>57150</xdr:rowOff>
        </xdr:to>
        <xdr:sp macro="" textlink="">
          <xdr:nvSpPr>
            <xdr:cNvPr id="10268" name="Check Box Q4-⑤" hidden="1">
              <a:extLst>
                <a:ext uri="{63B3BB69-23CF-44E3-9099-C40C66FF867C}">
                  <a14:compatExt spid="_x0000_s10268"/>
                </a:ext>
                <a:ext uri="{FF2B5EF4-FFF2-40B4-BE49-F238E27FC236}">
                  <a16:creationId xmlns:a16="http://schemas.microsoft.com/office/drawing/2014/main" id="{00000000-0008-0000-0600-00001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36</xdr:row>
          <xdr:rowOff>123825</xdr:rowOff>
        </xdr:from>
        <xdr:to>
          <xdr:col>4</xdr:col>
          <xdr:colOff>38100</xdr:colOff>
          <xdr:row>38</xdr:row>
          <xdr:rowOff>57150</xdr:rowOff>
        </xdr:to>
        <xdr:sp macro="" textlink="">
          <xdr:nvSpPr>
            <xdr:cNvPr id="10269" name="Check Box Q4-④" hidden="1">
              <a:extLst>
                <a:ext uri="{63B3BB69-23CF-44E3-9099-C40C66FF867C}">
                  <a14:compatExt spid="_x0000_s10269"/>
                </a:ext>
                <a:ext uri="{FF2B5EF4-FFF2-40B4-BE49-F238E27FC236}">
                  <a16:creationId xmlns:a16="http://schemas.microsoft.com/office/drawing/2014/main" id="{00000000-0008-0000-0600-00001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35</xdr:row>
          <xdr:rowOff>142875</xdr:rowOff>
        </xdr:from>
        <xdr:to>
          <xdr:col>4</xdr:col>
          <xdr:colOff>38100</xdr:colOff>
          <xdr:row>37</xdr:row>
          <xdr:rowOff>57150</xdr:rowOff>
        </xdr:to>
        <xdr:sp macro="" textlink="">
          <xdr:nvSpPr>
            <xdr:cNvPr id="10270" name="Check Box Q4-③" hidden="1">
              <a:extLst>
                <a:ext uri="{63B3BB69-23CF-44E3-9099-C40C66FF867C}">
                  <a14:compatExt spid="_x0000_s10270"/>
                </a:ext>
                <a:ext uri="{FF2B5EF4-FFF2-40B4-BE49-F238E27FC236}">
                  <a16:creationId xmlns:a16="http://schemas.microsoft.com/office/drawing/2014/main" id="{00000000-0008-0000-0600-00001E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34</xdr:row>
          <xdr:rowOff>142875</xdr:rowOff>
        </xdr:from>
        <xdr:to>
          <xdr:col>4</xdr:col>
          <xdr:colOff>38100</xdr:colOff>
          <xdr:row>36</xdr:row>
          <xdr:rowOff>57150</xdr:rowOff>
        </xdr:to>
        <xdr:sp macro="" textlink="">
          <xdr:nvSpPr>
            <xdr:cNvPr id="10271" name="Check Box Q4-②" hidden="1">
              <a:extLst>
                <a:ext uri="{63B3BB69-23CF-44E3-9099-C40C66FF867C}">
                  <a14:compatExt spid="_x0000_s10271"/>
                </a:ext>
                <a:ext uri="{FF2B5EF4-FFF2-40B4-BE49-F238E27FC236}">
                  <a16:creationId xmlns:a16="http://schemas.microsoft.com/office/drawing/2014/main" id="{00000000-0008-0000-0600-00001F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33</xdr:row>
          <xdr:rowOff>142875</xdr:rowOff>
        </xdr:from>
        <xdr:to>
          <xdr:col>4</xdr:col>
          <xdr:colOff>38100</xdr:colOff>
          <xdr:row>35</xdr:row>
          <xdr:rowOff>57150</xdr:rowOff>
        </xdr:to>
        <xdr:sp macro="" textlink="">
          <xdr:nvSpPr>
            <xdr:cNvPr id="10272" name="Check Box Q4-①" hidden="1">
              <a:extLst>
                <a:ext uri="{63B3BB69-23CF-44E3-9099-C40C66FF867C}">
                  <a14:compatExt spid="_x0000_s10272"/>
                </a:ext>
                <a:ext uri="{FF2B5EF4-FFF2-40B4-BE49-F238E27FC236}">
                  <a16:creationId xmlns:a16="http://schemas.microsoft.com/office/drawing/2014/main" id="{00000000-0008-0000-0600-000020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32</xdr:row>
          <xdr:rowOff>66675</xdr:rowOff>
        </xdr:from>
        <xdr:to>
          <xdr:col>8</xdr:col>
          <xdr:colOff>1657350</xdr:colOff>
          <xdr:row>42</xdr:row>
          <xdr:rowOff>0</xdr:rowOff>
        </xdr:to>
        <xdr:sp macro="" textlink="">
          <xdr:nvSpPr>
            <xdr:cNvPr id="10273" name="Group Box Q4" hidden="1">
              <a:extLst>
                <a:ext uri="{63B3BB69-23CF-44E3-9099-C40C66FF867C}">
                  <a14:compatExt spid="_x0000_s10273"/>
                </a:ext>
                <a:ext uri="{FF2B5EF4-FFF2-40B4-BE49-F238E27FC236}">
                  <a16:creationId xmlns:a16="http://schemas.microsoft.com/office/drawing/2014/main" id="{00000000-0008-0000-0600-0000212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Q4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30</xdr:row>
          <xdr:rowOff>142875</xdr:rowOff>
        </xdr:from>
        <xdr:to>
          <xdr:col>3</xdr:col>
          <xdr:colOff>342900</xdr:colOff>
          <xdr:row>32</xdr:row>
          <xdr:rowOff>47625</xdr:rowOff>
        </xdr:to>
        <xdr:sp macro="" textlink="">
          <xdr:nvSpPr>
            <xdr:cNvPr id="10327" name="Option Button Q3-⑤" hidden="1">
              <a:extLst>
                <a:ext uri="{63B3BB69-23CF-44E3-9099-C40C66FF867C}">
                  <a14:compatExt spid="_x0000_s10327"/>
                </a:ext>
                <a:ext uri="{FF2B5EF4-FFF2-40B4-BE49-F238E27FC236}">
                  <a16:creationId xmlns:a16="http://schemas.microsoft.com/office/drawing/2014/main" id="{00000000-0008-0000-0600-00005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29</xdr:row>
          <xdr:rowOff>133350</xdr:rowOff>
        </xdr:from>
        <xdr:to>
          <xdr:col>3</xdr:col>
          <xdr:colOff>342900</xdr:colOff>
          <xdr:row>31</xdr:row>
          <xdr:rowOff>47625</xdr:rowOff>
        </xdr:to>
        <xdr:sp macro="" textlink="">
          <xdr:nvSpPr>
            <xdr:cNvPr id="10325" name="Option Button Q3-④" hidden="1">
              <a:extLst>
                <a:ext uri="{63B3BB69-23CF-44E3-9099-C40C66FF867C}">
                  <a14:compatExt spid="_x0000_s10325"/>
                </a:ext>
                <a:ext uri="{FF2B5EF4-FFF2-40B4-BE49-F238E27FC236}">
                  <a16:creationId xmlns:a16="http://schemas.microsoft.com/office/drawing/2014/main" id="{00000000-0008-0000-0600-00005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28</xdr:row>
          <xdr:rowOff>123825</xdr:rowOff>
        </xdr:from>
        <xdr:to>
          <xdr:col>3</xdr:col>
          <xdr:colOff>342900</xdr:colOff>
          <xdr:row>30</xdr:row>
          <xdr:rowOff>28575</xdr:rowOff>
        </xdr:to>
        <xdr:sp macro="" textlink="">
          <xdr:nvSpPr>
            <xdr:cNvPr id="10249" name="Option Button Q3-③" hidden="1">
              <a:extLst>
                <a:ext uri="{63B3BB69-23CF-44E3-9099-C40C66FF867C}">
                  <a14:compatExt spid="_x0000_s10249"/>
                </a:ext>
                <a:ext uri="{FF2B5EF4-FFF2-40B4-BE49-F238E27FC236}">
                  <a16:creationId xmlns:a16="http://schemas.microsoft.com/office/drawing/2014/main" id="{00000000-0008-0000-0600-00000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27</xdr:row>
          <xdr:rowOff>142875</xdr:rowOff>
        </xdr:from>
        <xdr:to>
          <xdr:col>3</xdr:col>
          <xdr:colOff>342900</xdr:colOff>
          <xdr:row>29</xdr:row>
          <xdr:rowOff>28575</xdr:rowOff>
        </xdr:to>
        <xdr:sp macro="" textlink="">
          <xdr:nvSpPr>
            <xdr:cNvPr id="10248" name="Option Button Q3-②" hidden="1">
              <a:extLst>
                <a:ext uri="{63B3BB69-23CF-44E3-9099-C40C66FF867C}">
                  <a14:compatExt spid="_x0000_s10248"/>
                </a:ext>
                <a:ext uri="{FF2B5EF4-FFF2-40B4-BE49-F238E27FC236}">
                  <a16:creationId xmlns:a16="http://schemas.microsoft.com/office/drawing/2014/main" id="{00000000-0008-0000-0600-00000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26</xdr:row>
          <xdr:rowOff>152400</xdr:rowOff>
        </xdr:from>
        <xdr:to>
          <xdr:col>3</xdr:col>
          <xdr:colOff>342900</xdr:colOff>
          <xdr:row>28</xdr:row>
          <xdr:rowOff>47625</xdr:rowOff>
        </xdr:to>
        <xdr:sp macro="" textlink="">
          <xdr:nvSpPr>
            <xdr:cNvPr id="10247" name="Option Button Q3-①" hidden="1">
              <a:extLst>
                <a:ext uri="{63B3BB69-23CF-44E3-9099-C40C66FF867C}">
                  <a14:compatExt spid="_x0000_s10247"/>
                </a:ext>
                <a:ext uri="{FF2B5EF4-FFF2-40B4-BE49-F238E27FC236}">
                  <a16:creationId xmlns:a16="http://schemas.microsoft.com/office/drawing/2014/main" id="{00000000-0008-0000-0600-00000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25</xdr:row>
          <xdr:rowOff>85725</xdr:rowOff>
        </xdr:from>
        <xdr:to>
          <xdr:col>8</xdr:col>
          <xdr:colOff>1666875</xdr:colOff>
          <xdr:row>32</xdr:row>
          <xdr:rowOff>152400</xdr:rowOff>
        </xdr:to>
        <xdr:sp macro="" textlink="">
          <xdr:nvSpPr>
            <xdr:cNvPr id="10324" name="Group Box Q3" hidden="1">
              <a:extLst>
                <a:ext uri="{63B3BB69-23CF-44E3-9099-C40C66FF867C}">
                  <a14:compatExt spid="_x0000_s10324"/>
                </a:ext>
                <a:ext uri="{FF2B5EF4-FFF2-40B4-BE49-F238E27FC236}">
                  <a16:creationId xmlns:a16="http://schemas.microsoft.com/office/drawing/2014/main" id="{00000000-0008-0000-0600-0000542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Q3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23</xdr:row>
          <xdr:rowOff>123825</xdr:rowOff>
        </xdr:from>
        <xdr:to>
          <xdr:col>4</xdr:col>
          <xdr:colOff>38100</xdr:colOff>
          <xdr:row>25</xdr:row>
          <xdr:rowOff>57150</xdr:rowOff>
        </xdr:to>
        <xdr:sp macro="" textlink="">
          <xdr:nvSpPr>
            <xdr:cNvPr id="10252" name="Check Box Q2-⑥" hidden="1">
              <a:extLst>
                <a:ext uri="{63B3BB69-23CF-44E3-9099-C40C66FF867C}">
                  <a14:compatExt spid="_x0000_s10252"/>
                </a:ext>
                <a:ext uri="{FF2B5EF4-FFF2-40B4-BE49-F238E27FC236}">
                  <a16:creationId xmlns:a16="http://schemas.microsoft.com/office/drawing/2014/main" id="{00000000-0008-0000-0600-00000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22</xdr:row>
          <xdr:rowOff>123825</xdr:rowOff>
        </xdr:from>
        <xdr:to>
          <xdr:col>4</xdr:col>
          <xdr:colOff>38100</xdr:colOff>
          <xdr:row>24</xdr:row>
          <xdr:rowOff>57150</xdr:rowOff>
        </xdr:to>
        <xdr:sp macro="" textlink="">
          <xdr:nvSpPr>
            <xdr:cNvPr id="10253" name="Check Box Q2-⑤" hidden="1">
              <a:extLst>
                <a:ext uri="{63B3BB69-23CF-44E3-9099-C40C66FF867C}">
                  <a14:compatExt spid="_x0000_s10253"/>
                </a:ext>
                <a:ext uri="{FF2B5EF4-FFF2-40B4-BE49-F238E27FC236}">
                  <a16:creationId xmlns:a16="http://schemas.microsoft.com/office/drawing/2014/main" id="{00000000-0008-0000-0600-00000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21</xdr:row>
          <xdr:rowOff>123825</xdr:rowOff>
        </xdr:from>
        <xdr:to>
          <xdr:col>4</xdr:col>
          <xdr:colOff>38100</xdr:colOff>
          <xdr:row>23</xdr:row>
          <xdr:rowOff>57150</xdr:rowOff>
        </xdr:to>
        <xdr:sp macro="" textlink="">
          <xdr:nvSpPr>
            <xdr:cNvPr id="10254" name="Check Box Q2-④" hidden="1">
              <a:extLst>
                <a:ext uri="{63B3BB69-23CF-44E3-9099-C40C66FF867C}">
                  <a14:compatExt spid="_x0000_s10254"/>
                </a:ext>
                <a:ext uri="{FF2B5EF4-FFF2-40B4-BE49-F238E27FC236}">
                  <a16:creationId xmlns:a16="http://schemas.microsoft.com/office/drawing/2014/main" id="{00000000-0008-0000-0600-00000E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20</xdr:row>
          <xdr:rowOff>142875</xdr:rowOff>
        </xdr:from>
        <xdr:to>
          <xdr:col>4</xdr:col>
          <xdr:colOff>38100</xdr:colOff>
          <xdr:row>22</xdr:row>
          <xdr:rowOff>47625</xdr:rowOff>
        </xdr:to>
        <xdr:sp macro="" textlink="">
          <xdr:nvSpPr>
            <xdr:cNvPr id="10255" name="Check Box Q2-③" hidden="1">
              <a:extLst>
                <a:ext uri="{63B3BB69-23CF-44E3-9099-C40C66FF867C}">
                  <a14:compatExt spid="_x0000_s10255"/>
                </a:ext>
                <a:ext uri="{FF2B5EF4-FFF2-40B4-BE49-F238E27FC236}">
                  <a16:creationId xmlns:a16="http://schemas.microsoft.com/office/drawing/2014/main" id="{00000000-0008-0000-0600-00000F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19</xdr:row>
          <xdr:rowOff>142875</xdr:rowOff>
        </xdr:from>
        <xdr:to>
          <xdr:col>4</xdr:col>
          <xdr:colOff>38100</xdr:colOff>
          <xdr:row>21</xdr:row>
          <xdr:rowOff>47625</xdr:rowOff>
        </xdr:to>
        <xdr:sp macro="" textlink="">
          <xdr:nvSpPr>
            <xdr:cNvPr id="10256" name="Check Box Q2-②" hidden="1">
              <a:extLst>
                <a:ext uri="{63B3BB69-23CF-44E3-9099-C40C66FF867C}">
                  <a14:compatExt spid="_x0000_s10256"/>
                </a:ext>
                <a:ext uri="{FF2B5EF4-FFF2-40B4-BE49-F238E27FC236}">
                  <a16:creationId xmlns:a16="http://schemas.microsoft.com/office/drawing/2014/main" id="{00000000-0008-0000-0600-000010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18</xdr:row>
          <xdr:rowOff>142875</xdr:rowOff>
        </xdr:from>
        <xdr:to>
          <xdr:col>4</xdr:col>
          <xdr:colOff>38100</xdr:colOff>
          <xdr:row>20</xdr:row>
          <xdr:rowOff>47625</xdr:rowOff>
        </xdr:to>
        <xdr:sp macro="" textlink="">
          <xdr:nvSpPr>
            <xdr:cNvPr id="10257" name="Check Box Q2-①" hidden="1">
              <a:extLst>
                <a:ext uri="{63B3BB69-23CF-44E3-9099-C40C66FF867C}">
                  <a14:compatExt spid="_x0000_s10257"/>
                </a:ext>
                <a:ext uri="{FF2B5EF4-FFF2-40B4-BE49-F238E27FC236}">
                  <a16:creationId xmlns:a16="http://schemas.microsoft.com/office/drawing/2014/main" id="{00000000-0008-0000-0600-00001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17</xdr:row>
          <xdr:rowOff>85725</xdr:rowOff>
        </xdr:from>
        <xdr:to>
          <xdr:col>8</xdr:col>
          <xdr:colOff>1666875</xdr:colOff>
          <xdr:row>26</xdr:row>
          <xdr:rowOff>85725</xdr:rowOff>
        </xdr:to>
        <xdr:sp macro="" textlink="">
          <xdr:nvSpPr>
            <xdr:cNvPr id="10264" name="Group Box Q2" hidden="1">
              <a:extLst>
                <a:ext uri="{63B3BB69-23CF-44E3-9099-C40C66FF867C}">
                  <a14:compatExt spid="_x0000_s10264"/>
                </a:ext>
                <a:ext uri="{FF2B5EF4-FFF2-40B4-BE49-F238E27FC236}">
                  <a16:creationId xmlns:a16="http://schemas.microsoft.com/office/drawing/2014/main" id="{00000000-0008-0000-0600-0000182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Q2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15</xdr:row>
          <xdr:rowOff>152400</xdr:rowOff>
        </xdr:from>
        <xdr:to>
          <xdr:col>3</xdr:col>
          <xdr:colOff>342900</xdr:colOff>
          <xdr:row>17</xdr:row>
          <xdr:rowOff>57150</xdr:rowOff>
        </xdr:to>
        <xdr:sp macro="" textlink="">
          <xdr:nvSpPr>
            <xdr:cNvPr id="10263" name="Option Button Q1-⑤" hidden="1">
              <a:extLst>
                <a:ext uri="{63B3BB69-23CF-44E3-9099-C40C66FF867C}">
                  <a14:compatExt spid="_x0000_s10263"/>
                </a:ext>
                <a:ext uri="{FF2B5EF4-FFF2-40B4-BE49-F238E27FC236}">
                  <a16:creationId xmlns:a16="http://schemas.microsoft.com/office/drawing/2014/main" id="{00000000-0008-0000-0600-00001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14</xdr:row>
          <xdr:rowOff>152400</xdr:rowOff>
        </xdr:from>
        <xdr:to>
          <xdr:col>3</xdr:col>
          <xdr:colOff>361950</xdr:colOff>
          <xdr:row>16</xdr:row>
          <xdr:rowOff>19050</xdr:rowOff>
        </xdr:to>
        <xdr:sp macro="" textlink="">
          <xdr:nvSpPr>
            <xdr:cNvPr id="10259" name="Option Button Q1-④" hidden="1">
              <a:extLst>
                <a:ext uri="{63B3BB69-23CF-44E3-9099-C40C66FF867C}">
                  <a14:compatExt spid="_x0000_s10259"/>
                </a:ext>
                <a:ext uri="{FF2B5EF4-FFF2-40B4-BE49-F238E27FC236}">
                  <a16:creationId xmlns:a16="http://schemas.microsoft.com/office/drawing/2014/main" id="{00000000-0008-0000-0600-00001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13</xdr:row>
          <xdr:rowOff>152400</xdr:rowOff>
        </xdr:from>
        <xdr:to>
          <xdr:col>3</xdr:col>
          <xdr:colOff>352425</xdr:colOff>
          <xdr:row>15</xdr:row>
          <xdr:rowOff>57150</xdr:rowOff>
        </xdr:to>
        <xdr:sp macro="" textlink="">
          <xdr:nvSpPr>
            <xdr:cNvPr id="10258" name="Option Button Q1-③" hidden="1">
              <a:extLst>
                <a:ext uri="{63B3BB69-23CF-44E3-9099-C40C66FF867C}">
                  <a14:compatExt spid="_x0000_s10258"/>
                </a:ext>
                <a:ext uri="{FF2B5EF4-FFF2-40B4-BE49-F238E27FC236}">
                  <a16:creationId xmlns:a16="http://schemas.microsoft.com/office/drawing/2014/main" id="{00000000-0008-0000-0600-00001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12</xdr:row>
          <xdr:rowOff>152400</xdr:rowOff>
        </xdr:from>
        <xdr:to>
          <xdr:col>3</xdr:col>
          <xdr:colOff>352425</xdr:colOff>
          <xdr:row>14</xdr:row>
          <xdr:rowOff>28575</xdr:rowOff>
        </xdr:to>
        <xdr:sp macro="" textlink="">
          <xdr:nvSpPr>
            <xdr:cNvPr id="10261" name="Option Button Q1-②" hidden="1">
              <a:extLst>
                <a:ext uri="{63B3BB69-23CF-44E3-9099-C40C66FF867C}">
                  <a14:compatExt spid="_x0000_s10261"/>
                </a:ext>
                <a:ext uri="{FF2B5EF4-FFF2-40B4-BE49-F238E27FC236}">
                  <a16:creationId xmlns:a16="http://schemas.microsoft.com/office/drawing/2014/main" id="{00000000-0008-0000-0600-00001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11</xdr:row>
          <xdr:rowOff>152400</xdr:rowOff>
        </xdr:from>
        <xdr:to>
          <xdr:col>3</xdr:col>
          <xdr:colOff>342900</xdr:colOff>
          <xdr:row>13</xdr:row>
          <xdr:rowOff>47625</xdr:rowOff>
        </xdr:to>
        <xdr:sp macro="" textlink="">
          <xdr:nvSpPr>
            <xdr:cNvPr id="10260" name="Option Button Q1-①" hidden="1">
              <a:extLst>
                <a:ext uri="{63B3BB69-23CF-44E3-9099-C40C66FF867C}">
                  <a14:compatExt spid="_x0000_s10260"/>
                </a:ext>
                <a:ext uri="{FF2B5EF4-FFF2-40B4-BE49-F238E27FC236}">
                  <a16:creationId xmlns:a16="http://schemas.microsoft.com/office/drawing/2014/main" id="{00000000-0008-0000-0600-00001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10</xdr:row>
          <xdr:rowOff>66675</xdr:rowOff>
        </xdr:from>
        <xdr:to>
          <xdr:col>8</xdr:col>
          <xdr:colOff>1628775</xdr:colOff>
          <xdr:row>18</xdr:row>
          <xdr:rowOff>76200</xdr:rowOff>
        </xdr:to>
        <xdr:sp macro="" textlink="">
          <xdr:nvSpPr>
            <xdr:cNvPr id="10262" name="Group Box Q1" hidden="1">
              <a:extLst>
                <a:ext uri="{63B3BB69-23CF-44E3-9099-C40C66FF867C}">
                  <a14:compatExt spid="_x0000_s10262"/>
                </a:ext>
                <a:ext uri="{FF2B5EF4-FFF2-40B4-BE49-F238E27FC236}">
                  <a16:creationId xmlns:a16="http://schemas.microsoft.com/office/drawing/2014/main" id="{00000000-0008-0000-0600-0000162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Q1</a:t>
              </a:r>
            </a:p>
          </xdr:txBody>
        </xdr:sp>
        <xdr:clientData/>
      </xdr:twoCellAnchor>
    </mc:Choice>
    <mc:Fallback/>
  </mc:AlternateContent>
  <xdr:twoCellAnchor>
    <xdr:from>
      <xdr:col>12</xdr:col>
      <xdr:colOff>114300</xdr:colOff>
      <xdr:row>1</xdr:row>
      <xdr:rowOff>1905</xdr:rowOff>
    </xdr:from>
    <xdr:to>
      <xdr:col>15</xdr:col>
      <xdr:colOff>266699</xdr:colOff>
      <xdr:row>3</xdr:row>
      <xdr:rowOff>139065</xdr:rowOff>
    </xdr:to>
    <xdr:sp macro="" textlink="">
      <xdr:nvSpPr>
        <xdr:cNvPr id="24" name="注意事項１">
          <a:extLst>
            <a:ext uri="{FF2B5EF4-FFF2-40B4-BE49-F238E27FC236}">
              <a16:creationId xmlns:a16="http://schemas.microsoft.com/office/drawing/2014/main" id="{00000000-0008-0000-0600-000018000000}"/>
            </a:ext>
          </a:extLst>
        </xdr:cNvPr>
        <xdr:cNvSpPr/>
      </xdr:nvSpPr>
      <xdr:spPr>
        <a:xfrm>
          <a:off x="8001000" y="177165"/>
          <a:ext cx="2141219" cy="640080"/>
        </a:xfrm>
        <a:prstGeom prst="roundRect">
          <a:avLst>
            <a:gd name="adj" fmla="val 9524"/>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lstStyle/>
        <a:p>
          <a:pPr algn="l">
            <a:lnSpc>
              <a:spcPts val="1500"/>
            </a:lnSpc>
          </a:pPr>
          <a:r>
            <a:rPr kumimoji="1" lang="ja-JP" altLang="en-US" sz="1000">
              <a:latin typeface="Meiryo UI" panose="020B0604030504040204" pitchFamily="50" charset="-128"/>
              <a:ea typeface="Meiryo UI" panose="020B0604030504040204" pitchFamily="50" charset="-128"/>
            </a:rPr>
            <a:t>「参照シート」にデータを貼りつけた後、黄色枠内に入力をお願いします。</a:t>
          </a:r>
        </a:p>
      </xdr:txBody>
    </xdr:sp>
    <xdr:clientData fPrintsWithSheet="0"/>
  </xdr:twoCellAnchor>
  <mc:AlternateContent xmlns:mc="http://schemas.openxmlformats.org/markup-compatibility/2006">
    <mc:Choice xmlns:a14="http://schemas.microsoft.com/office/drawing/2010/main" Requires="a14">
      <xdr:twoCellAnchor editAs="oneCell">
        <xdr:from>
          <xdr:col>3</xdr:col>
          <xdr:colOff>114300</xdr:colOff>
          <xdr:row>71</xdr:row>
          <xdr:rowOff>152400</xdr:rowOff>
        </xdr:from>
        <xdr:to>
          <xdr:col>3</xdr:col>
          <xdr:colOff>371475</xdr:colOff>
          <xdr:row>73</xdr:row>
          <xdr:rowOff>9525</xdr:rowOff>
        </xdr:to>
        <xdr:sp macro="" textlink="">
          <xdr:nvSpPr>
            <xdr:cNvPr id="10346" name="Option Button NEWQ8-3" hidden="1">
              <a:extLst>
                <a:ext uri="{63B3BB69-23CF-44E3-9099-C40C66FF867C}">
                  <a14:compatExt spid="_x0000_s10346"/>
                </a:ext>
                <a:ext uri="{FF2B5EF4-FFF2-40B4-BE49-F238E27FC236}">
                  <a16:creationId xmlns:a16="http://schemas.microsoft.com/office/drawing/2014/main" id="{00000000-0008-0000-0600-00006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70</xdr:row>
          <xdr:rowOff>133350</xdr:rowOff>
        </xdr:from>
        <xdr:to>
          <xdr:col>3</xdr:col>
          <xdr:colOff>371475</xdr:colOff>
          <xdr:row>72</xdr:row>
          <xdr:rowOff>28575</xdr:rowOff>
        </xdr:to>
        <xdr:sp macro="" textlink="">
          <xdr:nvSpPr>
            <xdr:cNvPr id="10342" name="Option Button NEWQ8-2" hidden="1">
              <a:extLst>
                <a:ext uri="{63B3BB69-23CF-44E3-9099-C40C66FF867C}">
                  <a14:compatExt spid="_x0000_s10342"/>
                </a:ext>
                <a:ext uri="{FF2B5EF4-FFF2-40B4-BE49-F238E27FC236}">
                  <a16:creationId xmlns:a16="http://schemas.microsoft.com/office/drawing/2014/main" id="{00000000-0008-0000-0600-00006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69</xdr:row>
          <xdr:rowOff>133350</xdr:rowOff>
        </xdr:from>
        <xdr:to>
          <xdr:col>3</xdr:col>
          <xdr:colOff>371475</xdr:colOff>
          <xdr:row>71</xdr:row>
          <xdr:rowOff>19050</xdr:rowOff>
        </xdr:to>
        <xdr:sp macro="" textlink="">
          <xdr:nvSpPr>
            <xdr:cNvPr id="10339" name="Option Button NEWQ8-1" hidden="1">
              <a:extLst>
                <a:ext uri="{63B3BB69-23CF-44E3-9099-C40C66FF867C}">
                  <a14:compatExt spid="_x0000_s10339"/>
                </a:ext>
                <a:ext uri="{FF2B5EF4-FFF2-40B4-BE49-F238E27FC236}">
                  <a16:creationId xmlns:a16="http://schemas.microsoft.com/office/drawing/2014/main" id="{00000000-0008-0000-0600-00006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67</xdr:row>
          <xdr:rowOff>161925</xdr:rowOff>
        </xdr:from>
        <xdr:to>
          <xdr:col>8</xdr:col>
          <xdr:colOff>1695450</xdr:colOff>
          <xdr:row>73</xdr:row>
          <xdr:rowOff>28575</xdr:rowOff>
        </xdr:to>
        <xdr:sp macro="" textlink="">
          <xdr:nvSpPr>
            <xdr:cNvPr id="10347" name="Group Box NEWQ8" hidden="1">
              <a:extLst>
                <a:ext uri="{63B3BB69-23CF-44E3-9099-C40C66FF867C}">
                  <a14:compatExt spid="_x0000_s10347"/>
                </a:ext>
                <a:ext uri="{FF2B5EF4-FFF2-40B4-BE49-F238E27FC236}">
                  <a16:creationId xmlns:a16="http://schemas.microsoft.com/office/drawing/2014/main" id="{00000000-0008-0000-0600-00006B2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Q8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55</xdr:row>
          <xdr:rowOff>161925</xdr:rowOff>
        </xdr:from>
        <xdr:to>
          <xdr:col>3</xdr:col>
          <xdr:colOff>457200</xdr:colOff>
          <xdr:row>57</xdr:row>
          <xdr:rowOff>28575</xdr:rowOff>
        </xdr:to>
        <xdr:sp macro="" textlink="">
          <xdr:nvSpPr>
            <xdr:cNvPr id="10370" name="Check Box NEWQ7-1" hidden="1">
              <a:extLst>
                <a:ext uri="{63B3BB69-23CF-44E3-9099-C40C66FF867C}">
                  <a14:compatExt spid="_x0000_s10370"/>
                </a:ext>
                <a:ext uri="{FF2B5EF4-FFF2-40B4-BE49-F238E27FC236}">
                  <a16:creationId xmlns:a16="http://schemas.microsoft.com/office/drawing/2014/main" id="{00000000-0008-0000-0600-00008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56</xdr:row>
          <xdr:rowOff>161925</xdr:rowOff>
        </xdr:from>
        <xdr:to>
          <xdr:col>3</xdr:col>
          <xdr:colOff>457200</xdr:colOff>
          <xdr:row>58</xdr:row>
          <xdr:rowOff>28575</xdr:rowOff>
        </xdr:to>
        <xdr:sp macro="" textlink="">
          <xdr:nvSpPr>
            <xdr:cNvPr id="10371" name="Check Box NEWQ7-2" hidden="1">
              <a:extLst>
                <a:ext uri="{63B3BB69-23CF-44E3-9099-C40C66FF867C}">
                  <a14:compatExt spid="_x0000_s10371"/>
                </a:ext>
                <a:ext uri="{FF2B5EF4-FFF2-40B4-BE49-F238E27FC236}">
                  <a16:creationId xmlns:a16="http://schemas.microsoft.com/office/drawing/2014/main" id="{00000000-0008-0000-0600-00008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57</xdr:row>
          <xdr:rowOff>161925</xdr:rowOff>
        </xdr:from>
        <xdr:to>
          <xdr:col>3</xdr:col>
          <xdr:colOff>457200</xdr:colOff>
          <xdr:row>59</xdr:row>
          <xdr:rowOff>28575</xdr:rowOff>
        </xdr:to>
        <xdr:sp macro="" textlink="">
          <xdr:nvSpPr>
            <xdr:cNvPr id="10372" name="Check Box NEWQ7-3" hidden="1">
              <a:extLst>
                <a:ext uri="{63B3BB69-23CF-44E3-9099-C40C66FF867C}">
                  <a14:compatExt spid="_x0000_s10372"/>
                </a:ext>
                <a:ext uri="{FF2B5EF4-FFF2-40B4-BE49-F238E27FC236}">
                  <a16:creationId xmlns:a16="http://schemas.microsoft.com/office/drawing/2014/main" id="{00000000-0008-0000-0600-00008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58</xdr:row>
          <xdr:rowOff>161925</xdr:rowOff>
        </xdr:from>
        <xdr:to>
          <xdr:col>3</xdr:col>
          <xdr:colOff>457200</xdr:colOff>
          <xdr:row>60</xdr:row>
          <xdr:rowOff>28575</xdr:rowOff>
        </xdr:to>
        <xdr:sp macro="" textlink="">
          <xdr:nvSpPr>
            <xdr:cNvPr id="10373" name="Check Box NEWQ7-4" hidden="1">
              <a:extLst>
                <a:ext uri="{63B3BB69-23CF-44E3-9099-C40C66FF867C}">
                  <a14:compatExt spid="_x0000_s10373"/>
                </a:ext>
                <a:ext uri="{FF2B5EF4-FFF2-40B4-BE49-F238E27FC236}">
                  <a16:creationId xmlns:a16="http://schemas.microsoft.com/office/drawing/2014/main" id="{00000000-0008-0000-0600-00008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59</xdr:row>
          <xdr:rowOff>161925</xdr:rowOff>
        </xdr:from>
        <xdr:to>
          <xdr:col>3</xdr:col>
          <xdr:colOff>457200</xdr:colOff>
          <xdr:row>61</xdr:row>
          <xdr:rowOff>28575</xdr:rowOff>
        </xdr:to>
        <xdr:sp macro="" textlink="">
          <xdr:nvSpPr>
            <xdr:cNvPr id="10374" name="Check Box NEWQ7-5" hidden="1">
              <a:extLst>
                <a:ext uri="{63B3BB69-23CF-44E3-9099-C40C66FF867C}">
                  <a14:compatExt spid="_x0000_s10374"/>
                </a:ext>
                <a:ext uri="{FF2B5EF4-FFF2-40B4-BE49-F238E27FC236}">
                  <a16:creationId xmlns:a16="http://schemas.microsoft.com/office/drawing/2014/main" id="{00000000-0008-0000-0600-00008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60</xdr:row>
          <xdr:rowOff>161925</xdr:rowOff>
        </xdr:from>
        <xdr:to>
          <xdr:col>3</xdr:col>
          <xdr:colOff>457200</xdr:colOff>
          <xdr:row>62</xdr:row>
          <xdr:rowOff>28575</xdr:rowOff>
        </xdr:to>
        <xdr:sp macro="" textlink="">
          <xdr:nvSpPr>
            <xdr:cNvPr id="10375" name="Check Box NEWQ7-6" hidden="1">
              <a:extLst>
                <a:ext uri="{63B3BB69-23CF-44E3-9099-C40C66FF867C}">
                  <a14:compatExt spid="_x0000_s10375"/>
                </a:ext>
                <a:ext uri="{FF2B5EF4-FFF2-40B4-BE49-F238E27FC236}">
                  <a16:creationId xmlns:a16="http://schemas.microsoft.com/office/drawing/2014/main" id="{00000000-0008-0000-0600-00008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61</xdr:row>
          <xdr:rowOff>161925</xdr:rowOff>
        </xdr:from>
        <xdr:to>
          <xdr:col>3</xdr:col>
          <xdr:colOff>457200</xdr:colOff>
          <xdr:row>63</xdr:row>
          <xdr:rowOff>28575</xdr:rowOff>
        </xdr:to>
        <xdr:sp macro="" textlink="">
          <xdr:nvSpPr>
            <xdr:cNvPr id="10376" name="Check Box NEWQ7-7" hidden="1">
              <a:extLst>
                <a:ext uri="{63B3BB69-23CF-44E3-9099-C40C66FF867C}">
                  <a14:compatExt spid="_x0000_s10376"/>
                </a:ext>
                <a:ext uri="{FF2B5EF4-FFF2-40B4-BE49-F238E27FC236}">
                  <a16:creationId xmlns:a16="http://schemas.microsoft.com/office/drawing/2014/main" id="{00000000-0008-0000-0600-00008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62</xdr:row>
          <xdr:rowOff>161925</xdr:rowOff>
        </xdr:from>
        <xdr:to>
          <xdr:col>3</xdr:col>
          <xdr:colOff>457200</xdr:colOff>
          <xdr:row>64</xdr:row>
          <xdr:rowOff>28575</xdr:rowOff>
        </xdr:to>
        <xdr:sp macro="" textlink="">
          <xdr:nvSpPr>
            <xdr:cNvPr id="10377" name="Check Box NEWQ7-8" hidden="1">
              <a:extLst>
                <a:ext uri="{63B3BB69-23CF-44E3-9099-C40C66FF867C}">
                  <a14:compatExt spid="_x0000_s10377"/>
                </a:ext>
                <a:ext uri="{FF2B5EF4-FFF2-40B4-BE49-F238E27FC236}">
                  <a16:creationId xmlns:a16="http://schemas.microsoft.com/office/drawing/2014/main" id="{00000000-0008-0000-0600-00008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63</xdr:row>
          <xdr:rowOff>161925</xdr:rowOff>
        </xdr:from>
        <xdr:to>
          <xdr:col>3</xdr:col>
          <xdr:colOff>457200</xdr:colOff>
          <xdr:row>65</xdr:row>
          <xdr:rowOff>28575</xdr:rowOff>
        </xdr:to>
        <xdr:sp macro="" textlink="">
          <xdr:nvSpPr>
            <xdr:cNvPr id="10378" name="Check Box NEWQ7-9" hidden="1">
              <a:extLst>
                <a:ext uri="{63B3BB69-23CF-44E3-9099-C40C66FF867C}">
                  <a14:compatExt spid="_x0000_s10378"/>
                </a:ext>
                <a:ext uri="{FF2B5EF4-FFF2-40B4-BE49-F238E27FC236}">
                  <a16:creationId xmlns:a16="http://schemas.microsoft.com/office/drawing/2014/main" id="{00000000-0008-0000-0600-00008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64</xdr:row>
          <xdr:rowOff>161925</xdr:rowOff>
        </xdr:from>
        <xdr:to>
          <xdr:col>3</xdr:col>
          <xdr:colOff>457200</xdr:colOff>
          <xdr:row>66</xdr:row>
          <xdr:rowOff>28575</xdr:rowOff>
        </xdr:to>
        <xdr:sp macro="" textlink="">
          <xdr:nvSpPr>
            <xdr:cNvPr id="10379" name="Check Box NEWQ7-10" hidden="1">
              <a:extLst>
                <a:ext uri="{63B3BB69-23CF-44E3-9099-C40C66FF867C}">
                  <a14:compatExt spid="_x0000_s10379"/>
                </a:ext>
                <a:ext uri="{FF2B5EF4-FFF2-40B4-BE49-F238E27FC236}">
                  <a16:creationId xmlns:a16="http://schemas.microsoft.com/office/drawing/2014/main" id="{00000000-0008-0000-0600-00008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65</xdr:row>
          <xdr:rowOff>161925</xdr:rowOff>
        </xdr:from>
        <xdr:to>
          <xdr:col>3</xdr:col>
          <xdr:colOff>457200</xdr:colOff>
          <xdr:row>67</xdr:row>
          <xdr:rowOff>28575</xdr:rowOff>
        </xdr:to>
        <xdr:sp macro="" textlink="">
          <xdr:nvSpPr>
            <xdr:cNvPr id="10380" name="Check Box NEWQ7-11" hidden="1">
              <a:extLst>
                <a:ext uri="{63B3BB69-23CF-44E3-9099-C40C66FF867C}">
                  <a14:compatExt spid="_x0000_s10380"/>
                </a:ext>
                <a:ext uri="{FF2B5EF4-FFF2-40B4-BE49-F238E27FC236}">
                  <a16:creationId xmlns:a16="http://schemas.microsoft.com/office/drawing/2014/main" id="{00000000-0008-0000-0600-00008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54</xdr:row>
          <xdr:rowOff>57150</xdr:rowOff>
        </xdr:from>
        <xdr:to>
          <xdr:col>8</xdr:col>
          <xdr:colOff>2114550</xdr:colOff>
          <xdr:row>68</xdr:row>
          <xdr:rowOff>0</xdr:rowOff>
        </xdr:to>
        <xdr:sp macro="" textlink="">
          <xdr:nvSpPr>
            <xdr:cNvPr id="10381" name="Group Box NEWQ7" hidden="1">
              <a:extLst>
                <a:ext uri="{63B3BB69-23CF-44E3-9099-C40C66FF867C}">
                  <a14:compatExt spid="_x0000_s10381"/>
                </a:ext>
                <a:ext uri="{FF2B5EF4-FFF2-40B4-BE49-F238E27FC236}">
                  <a16:creationId xmlns:a16="http://schemas.microsoft.com/office/drawing/2014/main" id="{00000000-0008-0000-0600-00008D2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Q7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145</xdr:row>
          <xdr:rowOff>171450</xdr:rowOff>
        </xdr:from>
        <xdr:to>
          <xdr:col>3</xdr:col>
          <xdr:colOff>438150</xdr:colOff>
          <xdr:row>147</xdr:row>
          <xdr:rowOff>9525</xdr:rowOff>
        </xdr:to>
        <xdr:sp macro="" textlink="">
          <xdr:nvSpPr>
            <xdr:cNvPr id="10382" name="Check Box NEWQ16-1" hidden="1">
              <a:extLst>
                <a:ext uri="{63B3BB69-23CF-44E3-9099-C40C66FF867C}">
                  <a14:compatExt spid="_x0000_s10382"/>
                </a:ext>
                <a:ext uri="{FF2B5EF4-FFF2-40B4-BE49-F238E27FC236}">
                  <a16:creationId xmlns:a16="http://schemas.microsoft.com/office/drawing/2014/main" id="{00000000-0008-0000-0600-00008E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146</xdr:row>
          <xdr:rowOff>171450</xdr:rowOff>
        </xdr:from>
        <xdr:to>
          <xdr:col>3</xdr:col>
          <xdr:colOff>438150</xdr:colOff>
          <xdr:row>148</xdr:row>
          <xdr:rowOff>19050</xdr:rowOff>
        </xdr:to>
        <xdr:sp macro="" textlink="">
          <xdr:nvSpPr>
            <xdr:cNvPr id="10383" name="Check Box NEWQ16-2" hidden="1">
              <a:extLst>
                <a:ext uri="{63B3BB69-23CF-44E3-9099-C40C66FF867C}">
                  <a14:compatExt spid="_x0000_s10383"/>
                </a:ext>
                <a:ext uri="{FF2B5EF4-FFF2-40B4-BE49-F238E27FC236}">
                  <a16:creationId xmlns:a16="http://schemas.microsoft.com/office/drawing/2014/main" id="{00000000-0008-0000-0600-00008F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147</xdr:row>
          <xdr:rowOff>171450</xdr:rowOff>
        </xdr:from>
        <xdr:to>
          <xdr:col>3</xdr:col>
          <xdr:colOff>438150</xdr:colOff>
          <xdr:row>149</xdr:row>
          <xdr:rowOff>9525</xdr:rowOff>
        </xdr:to>
        <xdr:sp macro="" textlink="">
          <xdr:nvSpPr>
            <xdr:cNvPr id="10384" name="Check Box NEWQ16-3" hidden="1">
              <a:extLst>
                <a:ext uri="{63B3BB69-23CF-44E3-9099-C40C66FF867C}">
                  <a14:compatExt spid="_x0000_s10384"/>
                </a:ext>
                <a:ext uri="{FF2B5EF4-FFF2-40B4-BE49-F238E27FC236}">
                  <a16:creationId xmlns:a16="http://schemas.microsoft.com/office/drawing/2014/main" id="{00000000-0008-0000-0600-000090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148</xdr:row>
          <xdr:rowOff>171450</xdr:rowOff>
        </xdr:from>
        <xdr:to>
          <xdr:col>3</xdr:col>
          <xdr:colOff>438150</xdr:colOff>
          <xdr:row>150</xdr:row>
          <xdr:rowOff>9525</xdr:rowOff>
        </xdr:to>
        <xdr:sp macro="" textlink="">
          <xdr:nvSpPr>
            <xdr:cNvPr id="10385" name="Check Box NEWQ16-4" hidden="1">
              <a:extLst>
                <a:ext uri="{63B3BB69-23CF-44E3-9099-C40C66FF867C}">
                  <a14:compatExt spid="_x0000_s10385"/>
                </a:ext>
                <a:ext uri="{FF2B5EF4-FFF2-40B4-BE49-F238E27FC236}">
                  <a16:creationId xmlns:a16="http://schemas.microsoft.com/office/drawing/2014/main" id="{00000000-0008-0000-0600-00009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149</xdr:row>
          <xdr:rowOff>171450</xdr:rowOff>
        </xdr:from>
        <xdr:to>
          <xdr:col>3</xdr:col>
          <xdr:colOff>438150</xdr:colOff>
          <xdr:row>151</xdr:row>
          <xdr:rowOff>9525</xdr:rowOff>
        </xdr:to>
        <xdr:sp macro="" textlink="">
          <xdr:nvSpPr>
            <xdr:cNvPr id="10386" name="Check Box NEWQ16-5" hidden="1">
              <a:extLst>
                <a:ext uri="{63B3BB69-23CF-44E3-9099-C40C66FF867C}">
                  <a14:compatExt spid="_x0000_s10386"/>
                </a:ext>
                <a:ext uri="{FF2B5EF4-FFF2-40B4-BE49-F238E27FC236}">
                  <a16:creationId xmlns:a16="http://schemas.microsoft.com/office/drawing/2014/main" id="{00000000-0008-0000-0600-00009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150</xdr:row>
          <xdr:rowOff>171450</xdr:rowOff>
        </xdr:from>
        <xdr:to>
          <xdr:col>3</xdr:col>
          <xdr:colOff>438150</xdr:colOff>
          <xdr:row>152</xdr:row>
          <xdr:rowOff>9525</xdr:rowOff>
        </xdr:to>
        <xdr:sp macro="" textlink="">
          <xdr:nvSpPr>
            <xdr:cNvPr id="10387" name="Check Box NEWQ16-6" hidden="1">
              <a:extLst>
                <a:ext uri="{63B3BB69-23CF-44E3-9099-C40C66FF867C}">
                  <a14:compatExt spid="_x0000_s10387"/>
                </a:ext>
                <a:ext uri="{FF2B5EF4-FFF2-40B4-BE49-F238E27FC236}">
                  <a16:creationId xmlns:a16="http://schemas.microsoft.com/office/drawing/2014/main" id="{00000000-0008-0000-0600-00009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151</xdr:row>
          <xdr:rowOff>171450</xdr:rowOff>
        </xdr:from>
        <xdr:to>
          <xdr:col>3</xdr:col>
          <xdr:colOff>438150</xdr:colOff>
          <xdr:row>153</xdr:row>
          <xdr:rowOff>9525</xdr:rowOff>
        </xdr:to>
        <xdr:sp macro="" textlink="">
          <xdr:nvSpPr>
            <xdr:cNvPr id="10388" name="Check Box NEWQ16-7" hidden="1">
              <a:extLst>
                <a:ext uri="{63B3BB69-23CF-44E3-9099-C40C66FF867C}">
                  <a14:compatExt spid="_x0000_s10388"/>
                </a:ext>
                <a:ext uri="{FF2B5EF4-FFF2-40B4-BE49-F238E27FC236}">
                  <a16:creationId xmlns:a16="http://schemas.microsoft.com/office/drawing/2014/main" id="{00000000-0008-0000-0600-00009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152</xdr:row>
          <xdr:rowOff>171450</xdr:rowOff>
        </xdr:from>
        <xdr:to>
          <xdr:col>3</xdr:col>
          <xdr:colOff>438150</xdr:colOff>
          <xdr:row>154</xdr:row>
          <xdr:rowOff>9525</xdr:rowOff>
        </xdr:to>
        <xdr:sp macro="" textlink="">
          <xdr:nvSpPr>
            <xdr:cNvPr id="10389" name="Check Box NEWQ16-8" hidden="1">
              <a:extLst>
                <a:ext uri="{63B3BB69-23CF-44E3-9099-C40C66FF867C}">
                  <a14:compatExt spid="_x0000_s10389"/>
                </a:ext>
                <a:ext uri="{FF2B5EF4-FFF2-40B4-BE49-F238E27FC236}">
                  <a16:creationId xmlns:a16="http://schemas.microsoft.com/office/drawing/2014/main" id="{00000000-0008-0000-0600-00009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153</xdr:row>
          <xdr:rowOff>171450</xdr:rowOff>
        </xdr:from>
        <xdr:to>
          <xdr:col>3</xdr:col>
          <xdr:colOff>438150</xdr:colOff>
          <xdr:row>155</xdr:row>
          <xdr:rowOff>9525</xdr:rowOff>
        </xdr:to>
        <xdr:sp macro="" textlink="">
          <xdr:nvSpPr>
            <xdr:cNvPr id="10390" name="Check Box NEWQ16-9" hidden="1">
              <a:extLst>
                <a:ext uri="{63B3BB69-23CF-44E3-9099-C40C66FF867C}">
                  <a14:compatExt spid="_x0000_s10390"/>
                </a:ext>
                <a:ext uri="{FF2B5EF4-FFF2-40B4-BE49-F238E27FC236}">
                  <a16:creationId xmlns:a16="http://schemas.microsoft.com/office/drawing/2014/main" id="{00000000-0008-0000-0600-00009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154</xdr:row>
          <xdr:rowOff>171450</xdr:rowOff>
        </xdr:from>
        <xdr:to>
          <xdr:col>3</xdr:col>
          <xdr:colOff>438150</xdr:colOff>
          <xdr:row>156</xdr:row>
          <xdr:rowOff>9525</xdr:rowOff>
        </xdr:to>
        <xdr:sp macro="" textlink="">
          <xdr:nvSpPr>
            <xdr:cNvPr id="10391" name="Check Box NEWQ16-10" hidden="1">
              <a:extLst>
                <a:ext uri="{63B3BB69-23CF-44E3-9099-C40C66FF867C}">
                  <a14:compatExt spid="_x0000_s10391"/>
                </a:ext>
                <a:ext uri="{FF2B5EF4-FFF2-40B4-BE49-F238E27FC236}">
                  <a16:creationId xmlns:a16="http://schemas.microsoft.com/office/drawing/2014/main" id="{00000000-0008-0000-0600-00009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155</xdr:row>
          <xdr:rowOff>171450</xdr:rowOff>
        </xdr:from>
        <xdr:to>
          <xdr:col>3</xdr:col>
          <xdr:colOff>438150</xdr:colOff>
          <xdr:row>157</xdr:row>
          <xdr:rowOff>9525</xdr:rowOff>
        </xdr:to>
        <xdr:sp macro="" textlink="">
          <xdr:nvSpPr>
            <xdr:cNvPr id="10392" name="Check Box NEWQ16-11" hidden="1">
              <a:extLst>
                <a:ext uri="{63B3BB69-23CF-44E3-9099-C40C66FF867C}">
                  <a14:compatExt spid="_x0000_s10392"/>
                </a:ext>
                <a:ext uri="{FF2B5EF4-FFF2-40B4-BE49-F238E27FC236}">
                  <a16:creationId xmlns:a16="http://schemas.microsoft.com/office/drawing/2014/main" id="{00000000-0008-0000-0600-00009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145</xdr:row>
          <xdr:rowOff>28575</xdr:rowOff>
        </xdr:from>
        <xdr:to>
          <xdr:col>8</xdr:col>
          <xdr:colOff>2076450</xdr:colOff>
          <xdr:row>157</xdr:row>
          <xdr:rowOff>123825</xdr:rowOff>
        </xdr:to>
        <xdr:sp macro="" textlink="">
          <xdr:nvSpPr>
            <xdr:cNvPr id="10393" name="Group Box NEWQ16" hidden="1">
              <a:extLst>
                <a:ext uri="{63B3BB69-23CF-44E3-9099-C40C66FF867C}">
                  <a14:compatExt spid="_x0000_s10393"/>
                </a:ext>
                <a:ext uri="{FF2B5EF4-FFF2-40B4-BE49-F238E27FC236}">
                  <a16:creationId xmlns:a16="http://schemas.microsoft.com/office/drawing/2014/main" id="{00000000-0008-0000-0600-0000992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Q16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134</xdr:row>
          <xdr:rowOff>28575</xdr:rowOff>
        </xdr:from>
        <xdr:to>
          <xdr:col>3</xdr:col>
          <xdr:colOff>447675</xdr:colOff>
          <xdr:row>134</xdr:row>
          <xdr:rowOff>323850</xdr:rowOff>
        </xdr:to>
        <xdr:sp macro="" textlink="">
          <xdr:nvSpPr>
            <xdr:cNvPr id="10394" name="Check Box NEWQ15-1" hidden="1">
              <a:extLst>
                <a:ext uri="{63B3BB69-23CF-44E3-9099-C40C66FF867C}">
                  <a14:compatExt spid="_x0000_s10394"/>
                </a:ext>
                <a:ext uri="{FF2B5EF4-FFF2-40B4-BE49-F238E27FC236}">
                  <a16:creationId xmlns:a16="http://schemas.microsoft.com/office/drawing/2014/main" id="{00000000-0008-0000-0600-00009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135</xdr:row>
          <xdr:rowOff>28575</xdr:rowOff>
        </xdr:from>
        <xdr:to>
          <xdr:col>3</xdr:col>
          <xdr:colOff>447675</xdr:colOff>
          <xdr:row>135</xdr:row>
          <xdr:rowOff>323850</xdr:rowOff>
        </xdr:to>
        <xdr:sp macro="" textlink="">
          <xdr:nvSpPr>
            <xdr:cNvPr id="10395" name="Check Box NEWQ15-2" hidden="1">
              <a:extLst>
                <a:ext uri="{63B3BB69-23CF-44E3-9099-C40C66FF867C}">
                  <a14:compatExt spid="_x0000_s10395"/>
                </a:ext>
                <a:ext uri="{FF2B5EF4-FFF2-40B4-BE49-F238E27FC236}">
                  <a16:creationId xmlns:a16="http://schemas.microsoft.com/office/drawing/2014/main" id="{00000000-0008-0000-0600-00009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136</xdr:row>
          <xdr:rowOff>85725</xdr:rowOff>
        </xdr:from>
        <xdr:to>
          <xdr:col>3</xdr:col>
          <xdr:colOff>438150</xdr:colOff>
          <xdr:row>137</xdr:row>
          <xdr:rowOff>104775</xdr:rowOff>
        </xdr:to>
        <xdr:sp macro="" textlink="">
          <xdr:nvSpPr>
            <xdr:cNvPr id="10396" name="Check Box NEWQ15-3" hidden="1">
              <a:extLst>
                <a:ext uri="{63B3BB69-23CF-44E3-9099-C40C66FF867C}">
                  <a14:compatExt spid="_x0000_s10396"/>
                </a:ext>
                <a:ext uri="{FF2B5EF4-FFF2-40B4-BE49-F238E27FC236}">
                  <a16:creationId xmlns:a16="http://schemas.microsoft.com/office/drawing/2014/main" id="{00000000-0008-0000-0600-00009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138</xdr:row>
          <xdr:rowOff>66675</xdr:rowOff>
        </xdr:from>
        <xdr:to>
          <xdr:col>3</xdr:col>
          <xdr:colOff>447675</xdr:colOff>
          <xdr:row>139</xdr:row>
          <xdr:rowOff>95250</xdr:rowOff>
        </xdr:to>
        <xdr:sp macro="" textlink="">
          <xdr:nvSpPr>
            <xdr:cNvPr id="10397" name="Check Box NEWQ15-4" hidden="1">
              <a:extLst>
                <a:ext uri="{63B3BB69-23CF-44E3-9099-C40C66FF867C}">
                  <a14:compatExt spid="_x0000_s10397"/>
                </a:ext>
                <a:ext uri="{FF2B5EF4-FFF2-40B4-BE49-F238E27FC236}">
                  <a16:creationId xmlns:a16="http://schemas.microsoft.com/office/drawing/2014/main" id="{00000000-0008-0000-0600-00009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140</xdr:row>
          <xdr:rowOff>28575</xdr:rowOff>
        </xdr:from>
        <xdr:to>
          <xdr:col>3</xdr:col>
          <xdr:colOff>447675</xdr:colOff>
          <xdr:row>140</xdr:row>
          <xdr:rowOff>323850</xdr:rowOff>
        </xdr:to>
        <xdr:sp macro="" textlink="">
          <xdr:nvSpPr>
            <xdr:cNvPr id="10398" name="Check Box NEWQ15-5" hidden="1">
              <a:extLst>
                <a:ext uri="{63B3BB69-23CF-44E3-9099-C40C66FF867C}">
                  <a14:compatExt spid="_x0000_s10398"/>
                </a:ext>
                <a:ext uri="{FF2B5EF4-FFF2-40B4-BE49-F238E27FC236}">
                  <a16:creationId xmlns:a16="http://schemas.microsoft.com/office/drawing/2014/main" id="{00000000-0008-0000-0600-00009E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141</xdr:row>
          <xdr:rowOff>28575</xdr:rowOff>
        </xdr:from>
        <xdr:to>
          <xdr:col>3</xdr:col>
          <xdr:colOff>447675</xdr:colOff>
          <xdr:row>141</xdr:row>
          <xdr:rowOff>323850</xdr:rowOff>
        </xdr:to>
        <xdr:sp macro="" textlink="">
          <xdr:nvSpPr>
            <xdr:cNvPr id="10399" name="Check Box NEWQ15-6" hidden="1">
              <a:extLst>
                <a:ext uri="{63B3BB69-23CF-44E3-9099-C40C66FF867C}">
                  <a14:compatExt spid="_x0000_s10399"/>
                </a:ext>
                <a:ext uri="{FF2B5EF4-FFF2-40B4-BE49-F238E27FC236}">
                  <a16:creationId xmlns:a16="http://schemas.microsoft.com/office/drawing/2014/main" id="{00000000-0008-0000-0600-00009F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142</xdr:row>
          <xdr:rowOff>28575</xdr:rowOff>
        </xdr:from>
        <xdr:to>
          <xdr:col>3</xdr:col>
          <xdr:colOff>447675</xdr:colOff>
          <xdr:row>142</xdr:row>
          <xdr:rowOff>323850</xdr:rowOff>
        </xdr:to>
        <xdr:sp macro="" textlink="">
          <xdr:nvSpPr>
            <xdr:cNvPr id="10400" name="Check Box NEWQ15-7" hidden="1">
              <a:extLst>
                <a:ext uri="{63B3BB69-23CF-44E3-9099-C40C66FF867C}">
                  <a14:compatExt spid="_x0000_s10400"/>
                </a:ext>
                <a:ext uri="{FF2B5EF4-FFF2-40B4-BE49-F238E27FC236}">
                  <a16:creationId xmlns:a16="http://schemas.microsoft.com/office/drawing/2014/main" id="{00000000-0008-0000-0600-0000A0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143</xdr:row>
          <xdr:rowOff>28575</xdr:rowOff>
        </xdr:from>
        <xdr:to>
          <xdr:col>3</xdr:col>
          <xdr:colOff>447675</xdr:colOff>
          <xdr:row>143</xdr:row>
          <xdr:rowOff>323850</xdr:rowOff>
        </xdr:to>
        <xdr:sp macro="" textlink="">
          <xdr:nvSpPr>
            <xdr:cNvPr id="10401" name="Check Box NEWQ15-8" hidden="1">
              <a:extLst>
                <a:ext uri="{63B3BB69-23CF-44E3-9099-C40C66FF867C}">
                  <a14:compatExt spid="_x0000_s10401"/>
                </a:ext>
                <a:ext uri="{FF2B5EF4-FFF2-40B4-BE49-F238E27FC236}">
                  <a16:creationId xmlns:a16="http://schemas.microsoft.com/office/drawing/2014/main" id="{00000000-0008-0000-0600-0000A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133</xdr:row>
          <xdr:rowOff>114300</xdr:rowOff>
        </xdr:from>
        <xdr:to>
          <xdr:col>5</xdr:col>
          <xdr:colOff>1276350</xdr:colOff>
          <xdr:row>144</xdr:row>
          <xdr:rowOff>0</xdr:rowOff>
        </xdr:to>
        <xdr:sp macro="" textlink="">
          <xdr:nvSpPr>
            <xdr:cNvPr id="10448" name="Group Box NEWQ15" hidden="1">
              <a:extLst>
                <a:ext uri="{63B3BB69-23CF-44E3-9099-C40C66FF867C}">
                  <a14:compatExt spid="_x0000_s10448"/>
                </a:ext>
                <a:ext uri="{FF2B5EF4-FFF2-40B4-BE49-F238E27FC236}">
                  <a16:creationId xmlns:a16="http://schemas.microsoft.com/office/drawing/2014/main" id="{00000000-0008-0000-0600-0000D02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Q15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514350</xdr:colOff>
          <xdr:row>136</xdr:row>
          <xdr:rowOff>19050</xdr:rowOff>
        </xdr:from>
        <xdr:to>
          <xdr:col>8</xdr:col>
          <xdr:colOff>1276350</xdr:colOff>
          <xdr:row>138</xdr:row>
          <xdr:rowOff>28575</xdr:rowOff>
        </xdr:to>
        <xdr:sp macro="" textlink="">
          <xdr:nvSpPr>
            <xdr:cNvPr id="10455" name="Group Box NEWQ15－人数" hidden="1">
              <a:extLst>
                <a:ext uri="{63B3BB69-23CF-44E3-9099-C40C66FF867C}">
                  <a14:compatExt spid="_x0000_s10455"/>
                </a:ext>
                <a:ext uri="{FF2B5EF4-FFF2-40B4-BE49-F238E27FC236}">
                  <a16:creationId xmlns:a16="http://schemas.microsoft.com/office/drawing/2014/main" id="{00000000-0008-0000-0600-0000D72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人数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428625</xdr:colOff>
          <xdr:row>138</xdr:row>
          <xdr:rowOff>47625</xdr:rowOff>
        </xdr:from>
        <xdr:to>
          <xdr:col>8</xdr:col>
          <xdr:colOff>1390650</xdr:colOff>
          <xdr:row>140</xdr:row>
          <xdr:rowOff>0</xdr:rowOff>
        </xdr:to>
        <xdr:sp macro="" textlink="">
          <xdr:nvSpPr>
            <xdr:cNvPr id="10475" name="Group Box NEWQ15－期間" hidden="1">
              <a:extLst>
                <a:ext uri="{63B3BB69-23CF-44E3-9099-C40C66FF867C}">
                  <a14:compatExt spid="_x0000_s10475"/>
                </a:ext>
                <a:ext uri="{FF2B5EF4-FFF2-40B4-BE49-F238E27FC236}">
                  <a16:creationId xmlns:a16="http://schemas.microsoft.com/office/drawing/2014/main" id="{00000000-0008-0000-0600-0000EB2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期間</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6" Type="http://schemas.openxmlformats.org/officeDocument/2006/relationships/ctrlProp" Target="../ctrlProps/ctrlProp13.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102" Type="http://schemas.openxmlformats.org/officeDocument/2006/relationships/ctrlProp" Target="../ctrlProps/ctrlProp99.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80" Type="http://schemas.openxmlformats.org/officeDocument/2006/relationships/ctrlProp" Target="../ctrlProps/ctrlProp77.xml"/><Relationship Id="rId85" Type="http://schemas.openxmlformats.org/officeDocument/2006/relationships/ctrlProp" Target="../ctrlProps/ctrlProp82.xml"/><Relationship Id="rId12" Type="http://schemas.openxmlformats.org/officeDocument/2006/relationships/ctrlProp" Target="../ctrlProps/ctrlProp9.xml"/><Relationship Id="rId17" Type="http://schemas.openxmlformats.org/officeDocument/2006/relationships/ctrlProp" Target="../ctrlProps/ctrlProp14.xml"/><Relationship Id="rId33" Type="http://schemas.openxmlformats.org/officeDocument/2006/relationships/ctrlProp" Target="../ctrlProps/ctrlProp30.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08" Type="http://schemas.openxmlformats.org/officeDocument/2006/relationships/ctrlProp" Target="../ctrlProps/ctrlProp105.xml"/><Relationship Id="rId54" Type="http://schemas.openxmlformats.org/officeDocument/2006/relationships/ctrlProp" Target="../ctrlProps/ctrlProp51.xml"/><Relationship Id="rId70" Type="http://schemas.openxmlformats.org/officeDocument/2006/relationships/ctrlProp" Target="../ctrlProps/ctrlProp67.xml"/><Relationship Id="rId75" Type="http://schemas.openxmlformats.org/officeDocument/2006/relationships/ctrlProp" Target="../ctrlProps/ctrlProp72.xml"/><Relationship Id="rId91" Type="http://schemas.openxmlformats.org/officeDocument/2006/relationships/ctrlProp" Target="../ctrlProps/ctrlProp88.xml"/><Relationship Id="rId96" Type="http://schemas.openxmlformats.org/officeDocument/2006/relationships/ctrlProp" Target="../ctrlProps/ctrlProp93.xml"/><Relationship Id="rId1" Type="http://schemas.openxmlformats.org/officeDocument/2006/relationships/printerSettings" Target="../printerSettings/printerSettings7.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6" Type="http://schemas.openxmlformats.org/officeDocument/2006/relationships/ctrlProp" Target="../ctrlProps/ctrlProp103.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2.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3" Type="http://schemas.openxmlformats.org/officeDocument/2006/relationships/vmlDrawing" Target="../drawings/vmlDrawing1.v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88" Type="http://schemas.openxmlformats.org/officeDocument/2006/relationships/ctrlProp" Target="../ctrlProps/ctrlProp85.xml"/><Relationship Id="rId111" Type="http://schemas.openxmlformats.org/officeDocument/2006/relationships/ctrlProp" Target="../ctrlProps/ctrlProp10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3F1374-9F13-4590-82AA-00E1F003CC6B}">
  <sheetPr codeName="Sheet3">
    <tabColor rgb="FFFFC000"/>
    <pageSetUpPr autoPageBreaks="0" fitToPage="1"/>
  </sheetPr>
  <dimension ref="A1:I38"/>
  <sheetViews>
    <sheetView showGridLines="0" tabSelected="1" zoomScaleNormal="100" workbookViewId="0"/>
  </sheetViews>
  <sheetFormatPr defaultRowHeight="14.25"/>
  <cols>
    <col min="1" max="1" width="21.125" style="184" customWidth="1"/>
    <col min="2" max="2" width="11.75" style="184" customWidth="1"/>
    <col min="3" max="3" width="8.125" style="184" customWidth="1"/>
    <col min="4" max="5" width="8.75" style="184" customWidth="1"/>
    <col min="6" max="6" width="15.375" style="184" customWidth="1"/>
    <col min="7" max="7" width="18.875" style="184" customWidth="1"/>
    <col min="8" max="8" width="3.875" style="184" bestFit="1" customWidth="1"/>
    <col min="9" max="9" width="46.125" style="184" customWidth="1"/>
  </cols>
  <sheetData>
    <row r="1" spans="1:9" ht="5.0999999999999996" customHeight="1"/>
    <row r="2" spans="1:9" ht="23.45" customHeight="1">
      <c r="A2" s="267" t="s">
        <v>109</v>
      </c>
      <c r="B2" s="267"/>
      <c r="C2" s="267"/>
      <c r="D2" s="267"/>
      <c r="E2" s="267"/>
      <c r="F2" s="267"/>
      <c r="G2" s="267"/>
    </row>
    <row r="3" spans="1:9" ht="20.100000000000001" customHeight="1">
      <c r="A3" s="268" t="s">
        <v>223</v>
      </c>
      <c r="B3" s="268"/>
      <c r="C3" s="268"/>
      <c r="D3" s="268"/>
      <c r="E3" s="268"/>
      <c r="F3" s="268"/>
      <c r="G3" s="268"/>
    </row>
    <row r="4" spans="1:9" ht="18" customHeight="1">
      <c r="A4" s="185" t="s">
        <v>19</v>
      </c>
      <c r="B4" s="186"/>
      <c r="C4" s="187"/>
      <c r="D4" s="187"/>
      <c r="E4" s="187"/>
      <c r="F4" s="187"/>
      <c r="G4" s="188"/>
      <c r="H4" s="189"/>
      <c r="I4" s="190" t="str">
        <f>IF(H4="S","さくら招へいプログラム",IF(H4="R","さくらオンラインプログラム",""))</f>
        <v/>
      </c>
    </row>
    <row r="5" spans="1:9" ht="33" customHeight="1">
      <c r="A5" s="273" t="s">
        <v>20</v>
      </c>
      <c r="B5" s="274"/>
      <c r="C5" s="159"/>
      <c r="D5" s="160"/>
      <c r="E5" s="160"/>
      <c r="F5" s="160"/>
      <c r="G5" s="191"/>
      <c r="H5" s="192" t="s">
        <v>235</v>
      </c>
    </row>
    <row r="6" spans="1:9" ht="33" customHeight="1">
      <c r="A6" s="275" t="s">
        <v>33</v>
      </c>
      <c r="B6" s="276"/>
      <c r="C6" s="163"/>
      <c r="D6" s="164"/>
      <c r="E6" s="164"/>
      <c r="F6" s="164"/>
      <c r="G6" s="193"/>
      <c r="H6" s="192"/>
    </row>
    <row r="7" spans="1:9" ht="33" customHeight="1">
      <c r="A7" s="275" t="s">
        <v>236</v>
      </c>
      <c r="B7" s="276"/>
      <c r="C7" s="165"/>
      <c r="D7" s="166"/>
      <c r="E7" s="166"/>
      <c r="F7" s="166"/>
      <c r="G7" s="194"/>
      <c r="H7" s="192" t="s">
        <v>235</v>
      </c>
    </row>
    <row r="8" spans="1:9" ht="33" customHeight="1">
      <c r="A8" s="277" t="s">
        <v>237</v>
      </c>
      <c r="B8" s="278"/>
      <c r="C8" s="195"/>
      <c r="D8" s="196"/>
      <c r="E8" s="197"/>
      <c r="F8" s="102"/>
      <c r="G8" s="198"/>
    </row>
    <row r="9" spans="1:9" ht="33" customHeight="1">
      <c r="A9" s="269" t="s">
        <v>238</v>
      </c>
      <c r="B9" s="270"/>
      <c r="C9" s="199"/>
      <c r="D9" s="200"/>
      <c r="E9" s="201"/>
      <c r="F9" s="35"/>
      <c r="G9" s="202"/>
    </row>
    <row r="10" spans="1:9" ht="30" customHeight="1">
      <c r="A10" s="203" t="s">
        <v>34</v>
      </c>
      <c r="B10" s="2"/>
      <c r="C10" s="204"/>
      <c r="D10" s="204"/>
      <c r="E10" s="204"/>
      <c r="F10" s="204"/>
      <c r="G10" s="205"/>
    </row>
    <row r="11" spans="1:9" ht="30" customHeight="1">
      <c r="A11" s="271" t="s">
        <v>41</v>
      </c>
      <c r="B11" s="272"/>
      <c r="C11" s="161"/>
      <c r="D11" s="162"/>
      <c r="E11" s="162"/>
      <c r="F11" s="162"/>
      <c r="G11" s="206"/>
      <c r="H11" s="192" t="s">
        <v>235</v>
      </c>
    </row>
    <row r="12" spans="1:9" ht="30" customHeight="1">
      <c r="A12" s="279" t="s">
        <v>239</v>
      </c>
      <c r="B12" s="280"/>
      <c r="C12" s="207"/>
      <c r="D12" s="208"/>
      <c r="E12" s="208"/>
      <c r="F12" s="208"/>
      <c r="G12" s="209"/>
    </row>
    <row r="13" spans="1:9" ht="16.5" customHeight="1">
      <c r="A13" s="281" t="s">
        <v>240</v>
      </c>
      <c r="B13" s="3" t="s">
        <v>42</v>
      </c>
      <c r="C13" s="210"/>
      <c r="D13" s="211"/>
      <c r="E13" s="211"/>
      <c r="F13" s="211"/>
      <c r="G13" s="212"/>
      <c r="H13" s="192" t="s">
        <v>235</v>
      </c>
    </row>
    <row r="14" spans="1:9" ht="16.5" customHeight="1">
      <c r="A14" s="282"/>
      <c r="B14" s="4" t="s">
        <v>21</v>
      </c>
      <c r="C14" s="157"/>
      <c r="D14" s="158"/>
      <c r="E14" s="158"/>
      <c r="F14" s="158"/>
      <c r="G14" s="213"/>
      <c r="H14" s="192" t="s">
        <v>235</v>
      </c>
    </row>
    <row r="15" spans="1:9" ht="16.5" customHeight="1">
      <c r="A15" s="282"/>
      <c r="B15" s="4" t="s">
        <v>22</v>
      </c>
      <c r="C15" s="157"/>
      <c r="D15" s="158"/>
      <c r="E15" s="158"/>
      <c r="F15" s="158"/>
      <c r="G15" s="213"/>
      <c r="H15" s="192" t="s">
        <v>235</v>
      </c>
    </row>
    <row r="16" spans="1:9" ht="16.5" customHeight="1">
      <c r="A16" s="282"/>
      <c r="B16" s="4" t="s">
        <v>23</v>
      </c>
      <c r="C16" s="153"/>
      <c r="D16" s="154"/>
      <c r="E16" s="154"/>
      <c r="F16" s="154"/>
      <c r="G16" s="214"/>
    </row>
    <row r="17" spans="1:7" ht="16.5" customHeight="1">
      <c r="A17" s="282"/>
      <c r="B17" s="4" t="s">
        <v>24</v>
      </c>
      <c r="C17" s="5"/>
      <c r="D17" s="168"/>
      <c r="E17" s="168"/>
      <c r="F17" s="168"/>
      <c r="G17" s="215"/>
    </row>
    <row r="18" spans="1:7" ht="16.5" customHeight="1">
      <c r="A18" s="282"/>
      <c r="B18" s="4" t="s">
        <v>25</v>
      </c>
      <c r="C18" s="153"/>
      <c r="D18" s="154"/>
      <c r="E18" s="154"/>
      <c r="F18" s="154"/>
      <c r="G18" s="214"/>
    </row>
    <row r="19" spans="1:7" ht="16.5" customHeight="1">
      <c r="A19" s="283"/>
      <c r="B19" s="6" t="s">
        <v>35</v>
      </c>
      <c r="C19" s="155"/>
      <c r="D19" s="156"/>
      <c r="E19" s="156"/>
      <c r="F19" s="156"/>
      <c r="G19" s="216"/>
    </row>
    <row r="20" spans="1:7" ht="16.5" customHeight="1">
      <c r="A20" s="281" t="s">
        <v>241</v>
      </c>
      <c r="B20" s="7" t="s">
        <v>42</v>
      </c>
      <c r="C20" s="151"/>
      <c r="D20" s="152"/>
      <c r="E20" s="152"/>
      <c r="F20" s="152"/>
      <c r="G20" s="217"/>
    </row>
    <row r="21" spans="1:7" ht="16.5" customHeight="1">
      <c r="A21" s="282"/>
      <c r="B21" s="4" t="s">
        <v>21</v>
      </c>
      <c r="C21" s="157"/>
      <c r="D21" s="158"/>
      <c r="E21" s="158"/>
      <c r="F21" s="158"/>
      <c r="G21" s="213"/>
    </row>
    <row r="22" spans="1:7" ht="16.5" customHeight="1">
      <c r="A22" s="282"/>
      <c r="B22" s="4" t="s">
        <v>22</v>
      </c>
      <c r="C22" s="157"/>
      <c r="D22" s="158"/>
      <c r="E22" s="158"/>
      <c r="F22" s="158"/>
      <c r="G22" s="213"/>
    </row>
    <row r="23" spans="1:7" ht="16.5" customHeight="1">
      <c r="A23" s="282"/>
      <c r="B23" s="4" t="s">
        <v>23</v>
      </c>
      <c r="C23" s="153"/>
      <c r="D23" s="154"/>
      <c r="E23" s="154"/>
      <c r="F23" s="154"/>
      <c r="G23" s="214"/>
    </row>
    <row r="24" spans="1:7" ht="16.5" customHeight="1">
      <c r="A24" s="282"/>
      <c r="B24" s="4" t="s">
        <v>24</v>
      </c>
      <c r="C24" s="5"/>
      <c r="D24" s="167"/>
      <c r="E24" s="168"/>
      <c r="F24" s="168"/>
      <c r="G24" s="215"/>
    </row>
    <row r="25" spans="1:7" ht="16.5" customHeight="1">
      <c r="A25" s="282"/>
      <c r="B25" s="4" t="s">
        <v>25</v>
      </c>
      <c r="C25" s="153"/>
      <c r="D25" s="154"/>
      <c r="E25" s="154"/>
      <c r="F25" s="154"/>
      <c r="G25" s="214"/>
    </row>
    <row r="26" spans="1:7" ht="16.5" customHeight="1">
      <c r="A26" s="283"/>
      <c r="B26" s="8" t="s">
        <v>35</v>
      </c>
      <c r="C26" s="155"/>
      <c r="D26" s="156"/>
      <c r="E26" s="156"/>
      <c r="F26" s="156"/>
      <c r="G26" s="216"/>
    </row>
    <row r="27" spans="1:7" ht="16.5" customHeight="1">
      <c r="A27" s="281" t="s">
        <v>242</v>
      </c>
      <c r="B27" s="3" t="s">
        <v>42</v>
      </c>
      <c r="C27" s="210"/>
      <c r="D27" s="211"/>
      <c r="E27" s="211"/>
      <c r="F27" s="211"/>
      <c r="G27" s="212"/>
    </row>
    <row r="28" spans="1:7" ht="16.5" customHeight="1">
      <c r="A28" s="282"/>
      <c r="B28" s="4" t="s">
        <v>21</v>
      </c>
      <c r="C28" s="157"/>
      <c r="D28" s="158"/>
      <c r="E28" s="158"/>
      <c r="F28" s="158"/>
      <c r="G28" s="213"/>
    </row>
    <row r="29" spans="1:7" ht="16.5" customHeight="1">
      <c r="A29" s="282"/>
      <c r="B29" s="4" t="s">
        <v>22</v>
      </c>
      <c r="C29" s="157"/>
      <c r="D29" s="158"/>
      <c r="E29" s="158"/>
      <c r="F29" s="158"/>
      <c r="G29" s="213"/>
    </row>
    <row r="30" spans="1:7" ht="16.5" customHeight="1">
      <c r="A30" s="282"/>
      <c r="B30" s="4" t="s">
        <v>23</v>
      </c>
      <c r="C30" s="153"/>
      <c r="D30" s="154"/>
      <c r="E30" s="154"/>
      <c r="F30" s="154"/>
      <c r="G30" s="214"/>
    </row>
    <row r="31" spans="1:7" ht="16.5" customHeight="1">
      <c r="A31" s="282"/>
      <c r="B31" s="4" t="s">
        <v>24</v>
      </c>
      <c r="C31" s="5"/>
      <c r="D31" s="167"/>
      <c r="E31" s="168"/>
      <c r="F31" s="168"/>
      <c r="G31" s="215"/>
    </row>
    <row r="32" spans="1:7" ht="16.5" customHeight="1">
      <c r="A32" s="282"/>
      <c r="B32" s="4" t="s">
        <v>25</v>
      </c>
      <c r="C32" s="153"/>
      <c r="D32" s="154"/>
      <c r="E32" s="154"/>
      <c r="F32" s="154"/>
      <c r="G32" s="214"/>
    </row>
    <row r="33" spans="1:8" ht="16.5" customHeight="1" thickBot="1">
      <c r="A33" s="285"/>
      <c r="B33" s="6" t="s">
        <v>35</v>
      </c>
      <c r="C33" s="155"/>
      <c r="D33" s="156"/>
      <c r="E33" s="156"/>
      <c r="F33" s="156"/>
      <c r="G33" s="216"/>
    </row>
    <row r="34" spans="1:8" ht="16.5" customHeight="1" thickTop="1">
      <c r="A34" s="284" t="s">
        <v>36</v>
      </c>
      <c r="B34" s="9" t="s">
        <v>37</v>
      </c>
      <c r="C34" s="169"/>
      <c r="D34" s="170"/>
      <c r="E34" s="170"/>
      <c r="F34" s="170"/>
      <c r="G34" s="218"/>
      <c r="H34" s="192" t="s">
        <v>235</v>
      </c>
    </row>
    <row r="35" spans="1:8" ht="16.5" customHeight="1">
      <c r="A35" s="283"/>
      <c r="B35" s="8" t="s">
        <v>26</v>
      </c>
      <c r="C35" s="251"/>
      <c r="D35" s="252"/>
      <c r="E35" s="252"/>
      <c r="F35" s="252"/>
      <c r="G35" s="253"/>
    </row>
    <row r="36" spans="1:8" ht="16.5" customHeight="1">
      <c r="A36" s="281" t="s">
        <v>243</v>
      </c>
      <c r="B36" s="3" t="s">
        <v>43</v>
      </c>
      <c r="C36" s="210"/>
      <c r="D36" s="211"/>
      <c r="E36" s="211"/>
      <c r="F36" s="211"/>
      <c r="G36" s="212"/>
      <c r="H36" s="192" t="s">
        <v>235</v>
      </c>
    </row>
    <row r="37" spans="1:8" ht="16.5" customHeight="1">
      <c r="A37" s="282"/>
      <c r="B37" s="4" t="s">
        <v>22</v>
      </c>
      <c r="C37" s="157"/>
      <c r="D37" s="158"/>
      <c r="E37" s="158"/>
      <c r="F37" s="158"/>
      <c r="G37" s="213"/>
      <c r="H37" s="192" t="s">
        <v>235</v>
      </c>
    </row>
    <row r="38" spans="1:8" ht="13.5" customHeight="1">
      <c r="A38" s="283"/>
      <c r="B38" s="8" t="s">
        <v>24</v>
      </c>
      <c r="C38" s="219"/>
      <c r="D38" s="220"/>
      <c r="E38" s="220"/>
      <c r="F38" s="220"/>
      <c r="G38" s="221"/>
      <c r="H38" s="192" t="s">
        <v>235</v>
      </c>
    </row>
  </sheetData>
  <mergeCells count="14">
    <mergeCell ref="A12:B12"/>
    <mergeCell ref="A13:A19"/>
    <mergeCell ref="A20:A26"/>
    <mergeCell ref="A36:A38"/>
    <mergeCell ref="A34:A35"/>
    <mergeCell ref="A27:A33"/>
    <mergeCell ref="A2:G2"/>
    <mergeCell ref="A3:G3"/>
    <mergeCell ref="A9:B9"/>
    <mergeCell ref="A11:B11"/>
    <mergeCell ref="A5:B5"/>
    <mergeCell ref="A6:B6"/>
    <mergeCell ref="A7:B7"/>
    <mergeCell ref="A8:B8"/>
  </mergeCells>
  <phoneticPr fontId="4"/>
  <pageMargins left="0.7" right="0.7" top="0.75" bottom="0.75" header="0.3" footer="0.3"/>
  <pageSetup paperSize="9" scale="8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D298D4-A36F-4B6B-BBBD-56DBBB73A460}">
  <sheetPr codeName="Sheet2">
    <tabColor rgb="FFFFFFCC"/>
  </sheetPr>
  <dimension ref="A1:I15"/>
  <sheetViews>
    <sheetView showGridLines="0" workbookViewId="0">
      <selection activeCell="C8" sqref="C8"/>
    </sheetView>
  </sheetViews>
  <sheetFormatPr defaultColWidth="8.625" defaultRowHeight="14.25"/>
  <cols>
    <col min="1" max="1" width="1.875" style="34" customWidth="1"/>
    <col min="2" max="2" width="20.625" style="34" customWidth="1"/>
    <col min="3" max="3" width="36.625" style="34" customWidth="1"/>
    <col min="4" max="4" width="7.625" style="34" customWidth="1"/>
    <col min="5" max="5" width="34.375" style="34" customWidth="1"/>
    <col min="6" max="6" width="2.5" style="34" hidden="1" customWidth="1"/>
    <col min="7" max="16384" width="8.625" style="34"/>
  </cols>
  <sheetData>
    <row r="1" spans="1:9">
      <c r="A1" s="76"/>
    </row>
    <row r="2" spans="1:9" ht="15.75">
      <c r="B2" s="287" t="s">
        <v>111</v>
      </c>
      <c r="C2" s="287"/>
      <c r="D2" s="287"/>
      <c r="E2" s="287"/>
    </row>
    <row r="4" spans="1:9">
      <c r="B4" s="288" t="s">
        <v>113</v>
      </c>
      <c r="C4" s="288"/>
      <c r="D4" s="288"/>
      <c r="E4" s="288"/>
    </row>
    <row r="5" spans="1:9">
      <c r="B5" s="286" t="s">
        <v>112</v>
      </c>
      <c r="C5" s="286"/>
    </row>
    <row r="7" spans="1:9" ht="36" customHeight="1">
      <c r="B7" s="73" t="s">
        <v>245</v>
      </c>
      <c r="C7" s="247" t="str">
        <f>IF(D7="","参照シートにデータを貼り付けてください",IF(D7="S","さくら招へいプログラム",IF(D7="R","さくらオンラインプログラム","参照シートにデータを貼り付けてください")))</f>
        <v>参照シートにデータを貼り付けてください</v>
      </c>
      <c r="D7" s="222" t="str">
        <f>IF(COUNTIF(参照シート!C5,"S*")=1,"S",IF(COUNTIF(参照シート!C5,"R*")=1,"R",""))</f>
        <v/>
      </c>
      <c r="E7" s="135"/>
      <c r="F7" s="34">
        <f>IF(C7="さくら招へいプログラム",1,IF(C7="さくら招へいプログラム代替オンライン交流",2,IF(C7="さくらオンラインプログラム",3,0)))</f>
        <v>0</v>
      </c>
      <c r="H7" s="54"/>
    </row>
    <row r="8" spans="1:9" ht="36" customHeight="1">
      <c r="B8" s="73" t="s">
        <v>142</v>
      </c>
      <c r="C8" s="77" t="s">
        <v>269</v>
      </c>
      <c r="D8" s="289" t="s">
        <v>259</v>
      </c>
      <c r="E8" s="290"/>
      <c r="F8" s="34" t="str">
        <f>IF(C8="内部監査を実施する","○",IF(C8="内部監査を実施しない","×",""))</f>
        <v/>
      </c>
      <c r="G8" s="54"/>
      <c r="H8" s="54"/>
    </row>
    <row r="9" spans="1:9" ht="15.95" customHeight="1">
      <c r="A9" s="60"/>
      <c r="B9" s="60"/>
      <c r="C9" s="60"/>
      <c r="D9" s="60"/>
      <c r="E9" s="60"/>
      <c r="F9" s="60"/>
      <c r="G9" s="60"/>
      <c r="H9" s="60"/>
      <c r="I9" s="60"/>
    </row>
    <row r="10" spans="1:9" ht="32.1" customHeight="1">
      <c r="B10" s="291" t="s">
        <v>114</v>
      </c>
      <c r="C10" s="291"/>
      <c r="D10" s="291"/>
      <c r="E10" s="244" t="s">
        <v>115</v>
      </c>
      <c r="F10" s="60"/>
    </row>
    <row r="11" spans="1:9" ht="32.1" customHeight="1">
      <c r="B11" s="292" t="s">
        <v>224</v>
      </c>
      <c r="C11" s="292"/>
      <c r="D11" s="292"/>
      <c r="E11" s="243" t="str">
        <f>IF($F$8="","※上段の選択項目を選択してください",IF($F$8="○","×","○"))</f>
        <v>※上段の選択項目を選択してください</v>
      </c>
      <c r="F11" s="60"/>
    </row>
    <row r="12" spans="1:9" ht="32.1" customHeight="1">
      <c r="B12" s="292" t="s">
        <v>225</v>
      </c>
      <c r="C12" s="292"/>
      <c r="D12" s="292"/>
      <c r="E12" s="243" t="str">
        <f>IF($F$8="","※上段の選択項目を選択してください",IF($F$8="○","×","○"))</f>
        <v>※上段の選択項目を選択してください</v>
      </c>
      <c r="F12" s="60"/>
    </row>
    <row r="13" spans="1:9" ht="32.1" customHeight="1">
      <c r="B13" s="292" t="s">
        <v>244</v>
      </c>
      <c r="C13" s="292"/>
      <c r="D13" s="292"/>
      <c r="E13" s="243" t="str">
        <f>IF($F$8="","※上段の選択項目を選択してください",IF($F$8="○","○","×"))</f>
        <v>※上段の選択項目を選択してください</v>
      </c>
      <c r="F13" s="60"/>
    </row>
    <row r="14" spans="1:9" ht="32.1" customHeight="1">
      <c r="B14" s="292" t="s">
        <v>226</v>
      </c>
      <c r="C14" s="292"/>
      <c r="D14" s="292"/>
      <c r="E14" s="243" t="s">
        <v>141</v>
      </c>
      <c r="F14" s="60"/>
    </row>
    <row r="15" spans="1:9" ht="32.1" customHeight="1">
      <c r="B15" s="292" t="s">
        <v>227</v>
      </c>
      <c r="C15" s="292"/>
      <c r="D15" s="292"/>
      <c r="E15" s="243" t="s">
        <v>141</v>
      </c>
      <c r="F15" s="60"/>
    </row>
  </sheetData>
  <sheetProtection algorithmName="SHA-512" hashValue="zJZ3njAgEwT0NTBoZEwB9RP2sIKyo6cQ50ac/8u6yFhaAq51nzJM0544rxqjCqm1/dkSM/a7KO+AyXMZk1JHuA==" saltValue="KhsCClr7igHw+26ugtUOIQ==" spinCount="100000" sheet="1" objects="1" scenarios="1"/>
  <mergeCells count="10">
    <mergeCell ref="B15:D15"/>
    <mergeCell ref="B14:D14"/>
    <mergeCell ref="B13:D13"/>
    <mergeCell ref="B12:D12"/>
    <mergeCell ref="B11:D11"/>
    <mergeCell ref="B5:C5"/>
    <mergeCell ref="B2:E2"/>
    <mergeCell ref="B4:E4"/>
    <mergeCell ref="D8:E8"/>
    <mergeCell ref="B10:D10"/>
  </mergeCells>
  <phoneticPr fontId="4"/>
  <conditionalFormatting sqref="B11 E11">
    <cfRule type="expression" dxfId="269" priority="110">
      <formula>$E$11="×"</formula>
    </cfRule>
  </conditionalFormatting>
  <conditionalFormatting sqref="B12 E12">
    <cfRule type="expression" dxfId="268" priority="112">
      <formula>$E$12="×"</formula>
    </cfRule>
  </conditionalFormatting>
  <conditionalFormatting sqref="B13 E13">
    <cfRule type="expression" dxfId="267" priority="114">
      <formula>$E$13="×"</formula>
    </cfRule>
  </conditionalFormatting>
  <conditionalFormatting sqref="C7">
    <cfRule type="expression" dxfId="266" priority="5">
      <formula>$C$7="参照シートにデータを貼り付けてください"</formula>
    </cfRule>
  </conditionalFormatting>
  <conditionalFormatting sqref="C8">
    <cfRule type="expression" dxfId="265" priority="1">
      <formula>$C$8="※実施の有無を選択してください"</formula>
    </cfRule>
  </conditionalFormatting>
  <dataValidations count="1">
    <dataValidation type="list" allowBlank="1" showInputMessage="1" showErrorMessage="1" sqref="C8" xr:uid="{E569DE16-CBAD-4D69-9302-92984632CC60}">
      <formula1>"※実施の有無を選択してください,内部監査を実施する,内部監査を実施しない"</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356452-E8D5-4B88-BC1F-E5A9F9F8E83F}">
  <sheetPr codeName="Sheet4">
    <pageSetUpPr autoPageBreaks="0" fitToPage="1"/>
  </sheetPr>
  <dimension ref="A1:Q33"/>
  <sheetViews>
    <sheetView showGridLines="0" zoomScaleNormal="100" zoomScaleSheetLayoutView="100" workbookViewId="0">
      <selection activeCell="H8" sqref="H8:M8"/>
    </sheetView>
  </sheetViews>
  <sheetFormatPr defaultColWidth="9" defaultRowHeight="14.25"/>
  <cols>
    <col min="1" max="1" width="2" customWidth="1"/>
    <col min="2" max="2" width="13.125" customWidth="1"/>
    <col min="3" max="7" width="10.625" customWidth="1"/>
    <col min="8" max="8" width="4.625" customWidth="1"/>
    <col min="9" max="9" width="6.625" customWidth="1"/>
    <col min="10" max="11" width="5.375" customWidth="1"/>
    <col min="12" max="12" width="10.625" customWidth="1"/>
    <col min="13" max="13" width="8.375" customWidth="1"/>
    <col min="14" max="14" width="2.125" customWidth="1"/>
    <col min="15" max="15" width="1.125" customWidth="1"/>
    <col min="16" max="16" width="53.875" customWidth="1"/>
    <col min="17" max="17" width="5.125" customWidth="1"/>
  </cols>
  <sheetData>
    <row r="1" spans="1:16" ht="22.5" customHeight="1">
      <c r="A1" s="1"/>
      <c r="B1" s="346" t="str">
        <f>IF(様式の説明!$F$8="○","内部監査を実施する場合は本様式ではなく、【様式9】の内部監査実施用を提出してください。","")</f>
        <v/>
      </c>
      <c r="C1" s="346"/>
      <c r="D1" s="346"/>
      <c r="E1" s="346"/>
      <c r="F1" s="346"/>
      <c r="G1" s="346"/>
      <c r="H1" s="346"/>
      <c r="I1" s="346"/>
      <c r="J1" s="346"/>
      <c r="K1" s="346"/>
      <c r="L1" s="346"/>
      <c r="M1" s="346"/>
      <c r="N1" s="346"/>
    </row>
    <row r="2" spans="1:16" ht="10.5" customHeight="1">
      <c r="B2" s="61"/>
      <c r="C2" s="61"/>
      <c r="D2" s="61"/>
      <c r="E2" s="61"/>
      <c r="F2" s="61"/>
      <c r="G2" s="61"/>
      <c r="H2" s="61"/>
      <c r="I2" s="61"/>
      <c r="J2" s="61"/>
      <c r="K2" s="61"/>
      <c r="L2" s="61"/>
      <c r="M2" s="61"/>
      <c r="N2" s="52" t="s">
        <v>222</v>
      </c>
      <c r="P2" s="347" t="s">
        <v>233</v>
      </c>
    </row>
    <row r="3" spans="1:16" ht="13.5" customHeight="1" thickBot="1">
      <c r="B3" s="364" t="str">
        <f>"【様式8-1】経理様式1　"&amp;様式の説明!C7</f>
        <v>【様式8-1】経理様式1　参照シートにデータを貼り付けてください</v>
      </c>
      <c r="C3" s="364"/>
      <c r="D3" s="364"/>
      <c r="E3" s="364"/>
      <c r="F3" s="364"/>
      <c r="P3" s="347"/>
    </row>
    <row r="4" spans="1:16" ht="24" customHeight="1">
      <c r="B4" s="118" t="s">
        <v>9</v>
      </c>
      <c r="C4" s="10"/>
      <c r="D4" s="10"/>
      <c r="E4" s="10"/>
      <c r="F4" s="10"/>
      <c r="G4" s="11"/>
      <c r="H4" s="11"/>
      <c r="I4" s="11"/>
      <c r="J4" s="11"/>
      <c r="K4" s="11"/>
      <c r="L4" s="11"/>
      <c r="M4" s="11"/>
      <c r="N4" s="12"/>
      <c r="P4" s="347"/>
    </row>
    <row r="5" spans="1:16" ht="21" customHeight="1">
      <c r="B5" s="13"/>
      <c r="C5" s="14"/>
      <c r="D5" s="14"/>
      <c r="E5" s="14"/>
      <c r="F5" s="14"/>
      <c r="J5" s="358"/>
      <c r="K5" s="358"/>
      <c r="L5" s="358"/>
      <c r="M5" s="358"/>
      <c r="N5" s="16"/>
      <c r="P5" s="357" t="s">
        <v>234</v>
      </c>
    </row>
    <row r="6" spans="1:16" ht="21" customHeight="1">
      <c r="B6" s="13"/>
      <c r="C6" s="14"/>
      <c r="D6" s="14"/>
      <c r="E6" s="14"/>
      <c r="F6" s="14"/>
      <c r="J6" s="15"/>
      <c r="K6" s="15"/>
      <c r="L6" s="324" t="s">
        <v>44</v>
      </c>
      <c r="M6" s="325"/>
      <c r="N6" s="16"/>
      <c r="P6" s="357"/>
    </row>
    <row r="7" spans="1:16" ht="20.45" customHeight="1">
      <c r="B7" s="365" t="s">
        <v>116</v>
      </c>
      <c r="C7" s="366"/>
      <c r="D7" s="366"/>
      <c r="E7" s="366"/>
      <c r="F7" s="14"/>
      <c r="N7" s="16"/>
      <c r="P7" s="357"/>
    </row>
    <row r="8" spans="1:16" ht="36" customHeight="1">
      <c r="B8" s="365"/>
      <c r="C8" s="366"/>
      <c r="D8" s="366"/>
      <c r="E8" s="366"/>
      <c r="G8" s="119" t="s">
        <v>107</v>
      </c>
      <c r="H8" s="326" t="str">
        <f>IF(参照シート!C38="","参照シートに情報を貼りつけてください",参照シート!C38&amp;参照シート!D38)</f>
        <v>参照シートに情報を貼りつけてください</v>
      </c>
      <c r="I8" s="326"/>
      <c r="J8" s="326"/>
      <c r="K8" s="326"/>
      <c r="L8" s="326"/>
      <c r="M8" s="326"/>
      <c r="N8" s="17"/>
      <c r="P8" s="141" t="str">
        <f>IF(L6&lt;MAX('【様式8-2】'!C12:C42),"↖最終出金日より早い日付になっているようです。ご確認ください。",IF(L6&lt;IF(参照シート!F9="",参照シート!F8,参照シート!F9),"↖プログラム終了日より早い日付になっているようです。ご確認ください。",""))</f>
        <v/>
      </c>
    </row>
    <row r="9" spans="1:16" ht="36" customHeight="1">
      <c r="B9" s="63"/>
      <c r="C9" s="64"/>
      <c r="D9" s="64"/>
      <c r="E9" s="64"/>
      <c r="G9" s="119" t="s">
        <v>49</v>
      </c>
      <c r="H9" s="326" t="str">
        <f>IF(参照シート!C34="","参照シートに情報を貼りつけてください",参照シート!C34)</f>
        <v>参照シートに情報を貼りつけてください</v>
      </c>
      <c r="I9" s="326"/>
      <c r="J9" s="326"/>
      <c r="K9" s="326"/>
      <c r="L9" s="326"/>
      <c r="M9" s="326"/>
      <c r="N9" s="17"/>
    </row>
    <row r="10" spans="1:16" ht="36" customHeight="1">
      <c r="B10" s="63"/>
      <c r="C10" s="64"/>
      <c r="D10" s="64"/>
      <c r="E10" s="64"/>
      <c r="G10" s="119" t="s">
        <v>43</v>
      </c>
      <c r="H10" s="326" t="str">
        <f>IF(参照シート!C36="","参照シートに情報を貼りつけてください",参照シート!C36)</f>
        <v>参照シートに情報を貼りつけてください</v>
      </c>
      <c r="I10" s="326"/>
      <c r="J10" s="326"/>
      <c r="K10" s="326"/>
      <c r="L10" s="326"/>
      <c r="M10" s="326"/>
      <c r="N10" s="17"/>
    </row>
    <row r="11" spans="1:16" ht="36" customHeight="1">
      <c r="B11" s="63"/>
      <c r="C11" s="64"/>
      <c r="D11" s="64"/>
      <c r="E11" s="64"/>
      <c r="G11" s="119" t="s">
        <v>38</v>
      </c>
      <c r="H11" s="361" t="str">
        <f>IF(参照シート!C37="","参照シートに情報を貼りつけてください",参照シート!C37)</f>
        <v>参照シートに情報を貼りつけてください</v>
      </c>
      <c r="I11" s="362"/>
      <c r="J11" s="362"/>
      <c r="K11" s="362"/>
      <c r="L11" s="362"/>
      <c r="M11" s="363"/>
      <c r="N11" s="17"/>
      <c r="P11" s="171"/>
    </row>
    <row r="12" spans="1:16" ht="32.1" customHeight="1">
      <c r="B12" s="18"/>
      <c r="C12" s="19"/>
      <c r="D12" s="19"/>
      <c r="E12" s="19"/>
      <c r="F12" s="19"/>
      <c r="G12" s="19"/>
      <c r="I12" s="19"/>
      <c r="J12" s="19"/>
      <c r="K12" s="19"/>
      <c r="L12" s="375">
        <f>参照シート!C35</f>
        <v>0</v>
      </c>
      <c r="M12" s="375"/>
      <c r="N12" s="17"/>
      <c r="P12" s="171"/>
    </row>
    <row r="13" spans="1:16" ht="36" customHeight="1">
      <c r="B13" s="120" t="s">
        <v>39</v>
      </c>
      <c r="C13" s="354" t="str">
        <f>IF(参照シート!C5="","参照シートに情報を貼りつけてください",参照シート!C5)</f>
        <v>参照シートに情報を貼りつけてください</v>
      </c>
      <c r="D13" s="355"/>
      <c r="E13" s="355"/>
      <c r="F13" s="355"/>
      <c r="G13" s="356"/>
      <c r="H13" s="329" t="s">
        <v>16</v>
      </c>
      <c r="I13" s="330"/>
      <c r="J13" s="331"/>
      <c r="K13" s="348">
        <f>M25</f>
        <v>0</v>
      </c>
      <c r="L13" s="349"/>
      <c r="M13" s="349"/>
      <c r="N13" s="350"/>
      <c r="P13" s="62"/>
    </row>
    <row r="14" spans="1:16" ht="12" customHeight="1">
      <c r="B14" s="359" t="str">
        <f>IF(様式の説明!$F$7=3,"実 施 機 関","受入れ機関")</f>
        <v>受入れ機関</v>
      </c>
      <c r="C14" s="367" t="str">
        <f>IF(参照シート!C11="","参照シートに情報を貼りつけてください",参照シート!C11)</f>
        <v>参照シートに情報を貼りつけてください</v>
      </c>
      <c r="D14" s="368"/>
      <c r="E14" s="368"/>
      <c r="F14" s="368"/>
      <c r="G14" s="369"/>
      <c r="H14" s="332"/>
      <c r="I14" s="333"/>
      <c r="J14" s="334"/>
      <c r="K14" s="351"/>
      <c r="L14" s="352"/>
      <c r="M14" s="352"/>
      <c r="N14" s="353"/>
    </row>
    <row r="15" spans="1:16" ht="24" customHeight="1">
      <c r="B15" s="360"/>
      <c r="C15" s="370"/>
      <c r="D15" s="371"/>
      <c r="E15" s="371"/>
      <c r="F15" s="371"/>
      <c r="G15" s="372"/>
      <c r="H15" s="373"/>
      <c r="I15" s="341" t="s">
        <v>28</v>
      </c>
      <c r="J15" s="342"/>
      <c r="K15" s="384">
        <f>J25</f>
        <v>0</v>
      </c>
      <c r="L15" s="385"/>
      <c r="M15" s="385"/>
      <c r="N15" s="386"/>
      <c r="P15" s="293" t="s">
        <v>232</v>
      </c>
    </row>
    <row r="16" spans="1:16" ht="24" customHeight="1">
      <c r="B16" s="390" t="s">
        <v>58</v>
      </c>
      <c r="C16" s="367" t="str">
        <f>TRIM(IF(参照シート!C13&amp;参照シート!C14&amp;参照シート!C15="","参照シートに情報を貼りつけてください",参照シート!C13&amp;"　"&amp;参照シート!C14&amp;"　"&amp;参照シート!C15))</f>
        <v>参照シートに情報を貼りつけてください</v>
      </c>
      <c r="D16" s="368"/>
      <c r="E16" s="368"/>
      <c r="F16" s="368"/>
      <c r="G16" s="369"/>
      <c r="H16" s="373"/>
      <c r="I16" s="339"/>
      <c r="J16" s="340"/>
      <c r="K16" s="387"/>
      <c r="L16" s="388"/>
      <c r="M16" s="388"/>
      <c r="N16" s="389"/>
      <c r="P16" s="293"/>
    </row>
    <row r="17" spans="2:17" ht="48" customHeight="1">
      <c r="B17" s="391"/>
      <c r="C17" s="370"/>
      <c r="D17" s="371"/>
      <c r="E17" s="371"/>
      <c r="F17" s="371"/>
      <c r="G17" s="372"/>
      <c r="H17" s="374"/>
      <c r="I17" s="339" t="s">
        <v>29</v>
      </c>
      <c r="J17" s="340"/>
      <c r="K17" s="399">
        <f>L25</f>
        <v>0</v>
      </c>
      <c r="L17" s="400"/>
      <c r="M17" s="400"/>
      <c r="N17" s="401"/>
      <c r="P17" s="293"/>
    </row>
    <row r="18" spans="2:17" ht="15.95" customHeight="1">
      <c r="B18" s="20"/>
      <c r="C18" s="19"/>
      <c r="D18" s="19"/>
      <c r="E18" s="19"/>
      <c r="F18" s="19"/>
      <c r="G18" s="19"/>
      <c r="H18" s="19"/>
      <c r="I18" s="19"/>
      <c r="J18" s="19"/>
      <c r="K18" s="19"/>
      <c r="L18" s="19"/>
      <c r="M18" s="19"/>
      <c r="N18" s="17"/>
      <c r="P18" s="293"/>
    </row>
    <row r="19" spans="2:17" ht="24" customHeight="1" thickBot="1">
      <c r="B19" s="121" t="s">
        <v>27</v>
      </c>
      <c r="C19" s="21"/>
      <c r="D19" s="21"/>
      <c r="E19" s="21"/>
      <c r="F19" s="21"/>
      <c r="G19" s="21"/>
      <c r="H19" s="21"/>
      <c r="I19" s="21"/>
      <c r="J19" s="21"/>
      <c r="K19" s="21"/>
      <c r="L19" s="21"/>
      <c r="M19" s="21"/>
      <c r="N19" s="22" t="s">
        <v>45</v>
      </c>
      <c r="P19" s="293"/>
    </row>
    <row r="20" spans="2:17" ht="21" customHeight="1">
      <c r="B20" s="23"/>
      <c r="C20" s="380" t="s">
        <v>51</v>
      </c>
      <c r="D20" s="381"/>
      <c r="E20" s="381"/>
      <c r="F20" s="381"/>
      <c r="G20" s="381"/>
      <c r="H20" s="381"/>
      <c r="I20" s="381"/>
      <c r="J20" s="382"/>
      <c r="K20" s="383"/>
      <c r="L20" s="122"/>
      <c r="M20" s="392" t="s">
        <v>0</v>
      </c>
      <c r="N20" s="383"/>
      <c r="P20" s="293"/>
    </row>
    <row r="21" spans="2:17" ht="21" customHeight="1" thickBot="1">
      <c r="B21" s="24"/>
      <c r="C21" s="337" t="s">
        <v>1</v>
      </c>
      <c r="D21" s="397" t="s">
        <v>52</v>
      </c>
      <c r="E21" s="341"/>
      <c r="F21" s="341"/>
      <c r="G21" s="341"/>
      <c r="H21" s="341"/>
      <c r="I21" s="342"/>
      <c r="J21" s="376" t="s">
        <v>3</v>
      </c>
      <c r="K21" s="377"/>
      <c r="L21" s="123" t="s">
        <v>55</v>
      </c>
      <c r="M21" s="393"/>
      <c r="N21" s="394"/>
      <c r="P21" s="296"/>
    </row>
    <row r="22" spans="2:17" ht="21" customHeight="1" thickTop="1">
      <c r="B22" s="24"/>
      <c r="C22" s="337"/>
      <c r="D22" s="335" t="s">
        <v>4</v>
      </c>
      <c r="E22" s="124" t="s">
        <v>48</v>
      </c>
      <c r="F22" s="335" t="s">
        <v>5</v>
      </c>
      <c r="G22" s="125" t="s">
        <v>47</v>
      </c>
      <c r="H22" s="376" t="s">
        <v>6</v>
      </c>
      <c r="I22" s="398"/>
      <c r="J22" s="376"/>
      <c r="K22" s="377"/>
      <c r="L22" s="126" t="s">
        <v>56</v>
      </c>
      <c r="M22" s="393"/>
      <c r="N22" s="394"/>
      <c r="P22" s="294" t="str">
        <f>IF(J25&gt;J27,"直接経費の計上が上限を超えています。",IF(H27=0,"予算額、決算金額入力後本案件の計上限度額が表示されます","本案件の一般管理費計上限度額：　"&amp;TEXT(ROUNDDOWN(J25/J27*L27,0),"#,##0円")))</f>
        <v>予算額、決算金額入力後本案件の計上限度額が表示されます</v>
      </c>
    </row>
    <row r="23" spans="2:17" ht="21" customHeight="1" thickBot="1">
      <c r="B23" s="24"/>
      <c r="C23" s="338"/>
      <c r="D23" s="336"/>
      <c r="E23" s="127" t="s">
        <v>53</v>
      </c>
      <c r="F23" s="336"/>
      <c r="G23" s="128" t="s">
        <v>54</v>
      </c>
      <c r="H23" s="378"/>
      <c r="I23" s="340"/>
      <c r="J23" s="378"/>
      <c r="K23" s="379"/>
      <c r="L23" s="129"/>
      <c r="M23" s="395"/>
      <c r="N23" s="396"/>
      <c r="P23" s="295"/>
    </row>
    <row r="24" spans="2:17" ht="11.1" customHeight="1" thickTop="1">
      <c r="B24" s="297" t="s">
        <v>17</v>
      </c>
      <c r="C24" s="80"/>
      <c r="D24" s="81"/>
      <c r="E24" s="82"/>
      <c r="F24" s="81"/>
      <c r="G24" s="83"/>
      <c r="H24" s="84"/>
      <c r="I24" s="85"/>
      <c r="J24" s="319" t="s">
        <v>146</v>
      </c>
      <c r="K24" s="320"/>
      <c r="L24" s="88" t="s">
        <v>147</v>
      </c>
      <c r="M24" s="86"/>
      <c r="N24" s="87"/>
      <c r="P24" s="78"/>
    </row>
    <row r="25" spans="2:17" ht="45.95" customHeight="1">
      <c r="B25" s="298"/>
      <c r="C25" s="249">
        <f>'【様式8-2】'!F42</f>
        <v>0</v>
      </c>
      <c r="D25" s="250">
        <f>'【様式8-2】'!G42</f>
        <v>0</v>
      </c>
      <c r="E25" s="250">
        <f>'【様式8-2】'!H42</f>
        <v>0</v>
      </c>
      <c r="F25" s="250">
        <f>'【様式8-2】'!I42</f>
        <v>0</v>
      </c>
      <c r="G25" s="248">
        <f>'【様式8-2】'!J42</f>
        <v>0</v>
      </c>
      <c r="H25" s="317">
        <f>SUM(D25:G25)</f>
        <v>0</v>
      </c>
      <c r="I25" s="318"/>
      <c r="J25" s="317">
        <f>SUM(C25,H25)</f>
        <v>0</v>
      </c>
      <c r="K25" s="316"/>
      <c r="L25" s="79"/>
      <c r="M25" s="315">
        <f>SUM(J25,L25)</f>
        <v>0</v>
      </c>
      <c r="N25" s="316"/>
      <c r="P25" s="300" t="str">
        <f>IF(M27=0,"",IF(J25&gt;J27,"※直接経費が予算金額を超えています。修正してください。",IF(L25&gt;ROUNDDOWN(J25/J27*L27,0),"※一般管理費が上限金額を超えています。修正してください。",IF(OR(AND($C$25-$C$27&gt;500000,$C$25-$C$27&gt;$C$27*0.3),AND($D$25-$D$27&gt;500000,$D$25-$D$27&gt;$D$27*0.3),AND($E$25-$E$27&gt;500000,$E$25-$E$27&gt;$E$27*0.3),AND($F$25-$F$27&gt;500000,$F$25-$F$27&gt;$F$27*0.3),AND($G$25-$G$27&gt;500000,$G$25-$G$27&gt;$G$27*0.3)),"注意！　流用制限を超えています。業務承認変更申請書を提出してください。",IF(C31&lt;C27-C25,"渡航費は他の費用に流用できません。修正してください。","")))))</f>
        <v/>
      </c>
      <c r="Q25" s="300"/>
    </row>
    <row r="26" spans="2:17" ht="11.1" customHeight="1">
      <c r="B26" s="297" t="s">
        <v>18</v>
      </c>
      <c r="C26" s="80"/>
      <c r="D26" s="81"/>
      <c r="E26" s="82"/>
      <c r="F26" s="81"/>
      <c r="G26" s="83"/>
      <c r="H26" s="84"/>
      <c r="I26" s="85"/>
      <c r="J26" s="319" t="s">
        <v>148</v>
      </c>
      <c r="K26" s="320"/>
      <c r="L26" s="88" t="s">
        <v>149</v>
      </c>
      <c r="M26" s="86"/>
      <c r="N26" s="87"/>
      <c r="P26" s="137"/>
      <c r="Q26" s="137"/>
    </row>
    <row r="27" spans="2:17" ht="45.95" customHeight="1" thickBot="1">
      <c r="B27" s="299"/>
      <c r="C27" s="89"/>
      <c r="D27" s="90"/>
      <c r="E27" s="90"/>
      <c r="F27" s="90"/>
      <c r="G27" s="91"/>
      <c r="H27" s="327">
        <f>SUM(D27:G27)</f>
        <v>0</v>
      </c>
      <c r="I27" s="328"/>
      <c r="J27" s="327">
        <f>SUM(C27:G27)</f>
        <v>0</v>
      </c>
      <c r="K27" s="311"/>
      <c r="L27" s="92"/>
      <c r="M27" s="310">
        <f>SUM(J27,L27)</f>
        <v>0</v>
      </c>
      <c r="N27" s="311"/>
      <c r="O27" s="25"/>
      <c r="P27" s="293" t="s">
        <v>263</v>
      </c>
      <c r="Q27" s="138"/>
    </row>
    <row r="28" spans="2:17" ht="15.95" customHeight="1">
      <c r="B28" s="26"/>
      <c r="C28" s="27"/>
      <c r="D28" s="27"/>
      <c r="E28" s="27"/>
      <c r="F28" s="27"/>
      <c r="G28" s="27"/>
      <c r="H28" s="27"/>
      <c r="I28" s="27"/>
      <c r="J28" s="27"/>
      <c r="K28" s="27"/>
      <c r="L28" s="28"/>
      <c r="M28" s="27"/>
      <c r="N28" s="29"/>
      <c r="P28" s="293"/>
      <c r="Q28" s="138"/>
    </row>
    <row r="29" spans="2:17" ht="24" customHeight="1" thickBot="1">
      <c r="B29" s="183" t="s">
        <v>229</v>
      </c>
      <c r="C29" s="30"/>
      <c r="D29" s="30"/>
      <c r="E29" s="30"/>
      <c r="F29" s="30"/>
      <c r="G29" s="30"/>
      <c r="H29" s="30"/>
      <c r="I29" s="30"/>
      <c r="J29" s="30"/>
      <c r="K29" s="30"/>
      <c r="L29" s="30"/>
      <c r="M29" s="31"/>
      <c r="N29" s="32"/>
      <c r="P29" s="293"/>
      <c r="Q29" s="138"/>
    </row>
    <row r="30" spans="2:17" ht="39.950000000000003" customHeight="1">
      <c r="B30" s="301" t="s">
        <v>57</v>
      </c>
      <c r="C30" s="308" t="s">
        <v>28</v>
      </c>
      <c r="D30" s="309"/>
      <c r="E30" s="309"/>
      <c r="F30" s="312" t="s">
        <v>29</v>
      </c>
      <c r="G30" s="313"/>
      <c r="H30" s="313"/>
      <c r="I30" s="314"/>
      <c r="J30" s="309" t="s">
        <v>30</v>
      </c>
      <c r="K30" s="309"/>
      <c r="L30" s="309"/>
      <c r="M30" s="309"/>
      <c r="N30" s="345"/>
      <c r="O30" s="33"/>
      <c r="P30" s="293"/>
      <c r="Q30" s="138"/>
    </row>
    <row r="31" spans="2:17" ht="39.950000000000003" customHeight="1" thickBot="1">
      <c r="B31" s="302"/>
      <c r="C31" s="343">
        <f>J27-J25</f>
        <v>0</v>
      </c>
      <c r="D31" s="344"/>
      <c r="E31" s="344"/>
      <c r="F31" s="303">
        <f>L27-L25</f>
        <v>0</v>
      </c>
      <c r="G31" s="304"/>
      <c r="H31" s="304"/>
      <c r="I31" s="305"/>
      <c r="J31" s="306">
        <f>M27-M25</f>
        <v>0</v>
      </c>
      <c r="K31" s="306"/>
      <c r="L31" s="306"/>
      <c r="M31" s="306"/>
      <c r="N31" s="307"/>
      <c r="O31" s="66"/>
      <c r="P31" s="138"/>
      <c r="Q31" s="138"/>
    </row>
    <row r="32" spans="2:17" ht="117.95" customHeight="1" thickBot="1">
      <c r="B32" s="255" t="s">
        <v>7</v>
      </c>
      <c r="C32" s="321"/>
      <c r="D32" s="322"/>
      <c r="E32" s="322"/>
      <c r="F32" s="322"/>
      <c r="G32" s="322"/>
      <c r="H32" s="322"/>
      <c r="I32" s="322"/>
      <c r="J32" s="322"/>
      <c r="K32" s="322"/>
      <c r="L32" s="322"/>
      <c r="M32" s="322"/>
      <c r="N32" s="323"/>
      <c r="P32" s="117" t="s">
        <v>209</v>
      </c>
    </row>
    <row r="33" spans="2:14" ht="15.75">
      <c r="B33" s="19" t="s">
        <v>8</v>
      </c>
      <c r="C33" s="19"/>
      <c r="D33" s="19"/>
      <c r="E33" s="19"/>
      <c r="F33" s="19"/>
      <c r="G33" s="19"/>
      <c r="H33" s="19"/>
      <c r="I33" s="19"/>
      <c r="J33" s="19"/>
      <c r="K33" s="19"/>
      <c r="L33" s="19"/>
      <c r="M33" s="19"/>
      <c r="N33" s="19"/>
    </row>
  </sheetData>
  <sheetProtection algorithmName="SHA-512" hashValue="xWsPff+lQCSY4cJGfxi5CMTTjWa6Po67BFRsa+n4er2Leu/hdunEi1mraLjzFnmP40xOpPXSMXqmYgi+BL9rhQ==" saltValue="EEbW+UQdl1heESv9Z3xXBA==" spinCount="100000" sheet="1" formatCells="0" formatColumns="0" formatRows="0"/>
  <mergeCells count="54">
    <mergeCell ref="J21:K23"/>
    <mergeCell ref="C20:K20"/>
    <mergeCell ref="K15:N16"/>
    <mergeCell ref="B16:B17"/>
    <mergeCell ref="M20:N23"/>
    <mergeCell ref="D21:I21"/>
    <mergeCell ref="H22:I23"/>
    <mergeCell ref="K17:N17"/>
    <mergeCell ref="C16:G17"/>
    <mergeCell ref="B1:N1"/>
    <mergeCell ref="P2:P4"/>
    <mergeCell ref="K13:N14"/>
    <mergeCell ref="C13:G13"/>
    <mergeCell ref="P5:P7"/>
    <mergeCell ref="J5:M5"/>
    <mergeCell ref="B14:B15"/>
    <mergeCell ref="H11:M11"/>
    <mergeCell ref="B3:F3"/>
    <mergeCell ref="B7:E8"/>
    <mergeCell ref="C14:G15"/>
    <mergeCell ref="H15:H17"/>
    <mergeCell ref="L12:M12"/>
    <mergeCell ref="C32:N32"/>
    <mergeCell ref="L6:M6"/>
    <mergeCell ref="H8:M8"/>
    <mergeCell ref="H10:M10"/>
    <mergeCell ref="J27:K27"/>
    <mergeCell ref="J25:K25"/>
    <mergeCell ref="H27:I27"/>
    <mergeCell ref="H13:J14"/>
    <mergeCell ref="F22:F23"/>
    <mergeCell ref="D22:D23"/>
    <mergeCell ref="C21:C23"/>
    <mergeCell ref="I17:J17"/>
    <mergeCell ref="I15:J16"/>
    <mergeCell ref="C31:E31"/>
    <mergeCell ref="H9:M9"/>
    <mergeCell ref="J30:N30"/>
    <mergeCell ref="P27:P30"/>
    <mergeCell ref="P22:P23"/>
    <mergeCell ref="P15:P21"/>
    <mergeCell ref="B24:B25"/>
    <mergeCell ref="B26:B27"/>
    <mergeCell ref="P25:Q25"/>
    <mergeCell ref="B30:B31"/>
    <mergeCell ref="F31:I31"/>
    <mergeCell ref="J31:N31"/>
    <mergeCell ref="C30:E30"/>
    <mergeCell ref="M27:N27"/>
    <mergeCell ref="F30:I30"/>
    <mergeCell ref="M25:N25"/>
    <mergeCell ref="H25:I25"/>
    <mergeCell ref="J24:K24"/>
    <mergeCell ref="J26:K26"/>
  </mergeCells>
  <phoneticPr fontId="4"/>
  <conditionalFormatting sqref="C13">
    <cfRule type="expression" dxfId="263" priority="45">
      <formula>$C$13="参照シートに情報を貼りつけてください"</formula>
    </cfRule>
  </conditionalFormatting>
  <conditionalFormatting sqref="C14">
    <cfRule type="expression" dxfId="262" priority="61">
      <formula>$C$14="参照シートに情報を貼りつけてください"</formula>
    </cfRule>
  </conditionalFormatting>
  <conditionalFormatting sqref="C25">
    <cfRule type="expression" dxfId="261" priority="14">
      <formula>AND($C$25-$C$27&gt;500000,$C$25-$C$27&gt;$C$27*0.3)</formula>
    </cfRule>
  </conditionalFormatting>
  <conditionalFormatting sqref="C16:G17">
    <cfRule type="expression" dxfId="260" priority="13">
      <formula>$C$16="参照シートに情報を貼りつけてください"</formula>
    </cfRule>
  </conditionalFormatting>
  <conditionalFormatting sqref="C31:H31">
    <cfRule type="cellIs" dxfId="259" priority="9" operator="lessThan">
      <formula>0</formula>
    </cfRule>
  </conditionalFormatting>
  <conditionalFormatting sqref="D25">
    <cfRule type="expression" dxfId="257" priority="28">
      <formula>AND($D$25-$D$27&gt;500000,$D$25-$D$27&gt;$D$27*0.3)</formula>
    </cfRule>
  </conditionalFormatting>
  <conditionalFormatting sqref="E25">
    <cfRule type="expression" dxfId="256" priority="25">
      <formula>AND($E$25-$E$27&gt;500000,$E$25-$E$27&gt;$E$27*0.3)</formula>
    </cfRule>
  </conditionalFormatting>
  <conditionalFormatting sqref="F25">
    <cfRule type="expression" dxfId="255" priority="24">
      <formula>AND($F$25-$F$27&gt;500000,$F$25-$F$27&gt;$F$27*0.3)</formula>
    </cfRule>
  </conditionalFormatting>
  <conditionalFormatting sqref="G25">
    <cfRule type="expression" dxfId="254" priority="23">
      <formula>AND($G$25-$G$27&gt;500000,$G$25-$G$27&gt;$G$27*0.3)</formula>
    </cfRule>
  </conditionalFormatting>
  <conditionalFormatting sqref="H25">
    <cfRule type="expression" dxfId="253" priority="37">
      <formula>$H$25&gt;$H$27</formula>
    </cfRule>
  </conditionalFormatting>
  <conditionalFormatting sqref="H11:L11">
    <cfRule type="expression" dxfId="252" priority="46">
      <formula>$H$11="参照シートに情報を貼りつけてください"</formula>
    </cfRule>
  </conditionalFormatting>
  <conditionalFormatting sqref="H8:M8">
    <cfRule type="expression" dxfId="251" priority="49">
      <formula>$H$8="参照シートに情報を貼りつけてください"</formula>
    </cfRule>
  </conditionalFormatting>
  <conditionalFormatting sqref="H9:M9">
    <cfRule type="expression" dxfId="250" priority="48">
      <formula>$H$9="参照シートに情報を貼りつけてください"</formula>
    </cfRule>
  </conditionalFormatting>
  <conditionalFormatting sqref="H10:M10">
    <cfRule type="expression" dxfId="249" priority="47">
      <formula>$H$10="参照シートに情報を貼りつけてください"</formula>
    </cfRule>
  </conditionalFormatting>
  <conditionalFormatting sqref="J25">
    <cfRule type="expression" dxfId="248" priority="17">
      <formula>$J$25&gt;$J$27</formula>
    </cfRule>
  </conditionalFormatting>
  <conditionalFormatting sqref="J31:N31">
    <cfRule type="cellIs" dxfId="247" priority="33" operator="lessThan">
      <formula>0</formula>
    </cfRule>
  </conditionalFormatting>
  <conditionalFormatting sqref="L25 C27:G27 L27">
    <cfRule type="containsBlanks" dxfId="246" priority="15">
      <formula>LEN(TRIM(C25))=0</formula>
    </cfRule>
  </conditionalFormatting>
  <conditionalFormatting sqref="L25">
    <cfRule type="expression" dxfId="245" priority="53">
      <formula>$L$25&gt;$J$25/$J$27*$L$27</formula>
    </cfRule>
  </conditionalFormatting>
  <conditionalFormatting sqref="L6:M6">
    <cfRule type="expression" dxfId="244" priority="2">
      <formula>$L$6="(報告日)"</formula>
    </cfRule>
    <cfRule type="containsBlanks" dxfId="243" priority="11">
      <formula>LEN(TRIM(L6))=0</formula>
    </cfRule>
  </conditionalFormatting>
  <conditionalFormatting sqref="M25:N25">
    <cfRule type="expression" dxfId="240" priority="16">
      <formula>$M$25&gt;$M$27</formula>
    </cfRule>
  </conditionalFormatting>
  <conditionalFormatting sqref="O30">
    <cfRule type="expression" dxfId="239" priority="30">
      <formula>$O$30="注意！　流用制限を超えています。業務承認変更申請書を提出してください。"</formula>
    </cfRule>
  </conditionalFormatting>
  <conditionalFormatting sqref="O31">
    <cfRule type="expression" dxfId="238" priority="32">
      <formula>$O$31="※直接経費が予算金額を超えています。「経理様式2」を修正してください。"</formula>
    </cfRule>
  </conditionalFormatting>
  <conditionalFormatting sqref="O31:P31">
    <cfRule type="expression" dxfId="237" priority="29">
      <formula>$O$31="注意！　流用制限を超えています。業務承認変更申請書を提出してください。"</formula>
    </cfRule>
    <cfRule type="expression" dxfId="236" priority="31">
      <formula>$O$31="※一般管理費が上限金額を超えています。修正してください。"</formula>
    </cfRule>
  </conditionalFormatting>
  <dataValidations count="3">
    <dataValidation imeMode="off" allowBlank="1" showInputMessage="1" showErrorMessage="1" sqref="C27:G27 L25 L27" xr:uid="{79F44C2A-D4F7-4E5F-8622-7EED7BC45864}"/>
    <dataValidation type="date" imeMode="disabled" allowBlank="1" showInputMessage="1" showErrorMessage="1" prompt="最終出金日以降の報告日を_x000a_「YYYY/M/D」の_x000a_形式で入力すると_x000a_和暦で表示されます" sqref="L6:M6" xr:uid="{65FCD45A-E261-4E8A-B210-E7B0B9652918}">
      <formula1>45383</formula1>
      <formula2>45777</formula2>
    </dataValidation>
    <dataValidation imeMode="hiragana" allowBlank="1" showInputMessage="1" showErrorMessage="1" sqref="C32:N32" xr:uid="{9D4D6D45-B843-45BE-A92E-97DBF219E61D}"/>
  </dataValidations>
  <printOptions horizontalCentered="1"/>
  <pageMargins left="0.59055118110236227" right="0.59055118110236227" top="0.59055118110236227" bottom="0.39370078740157483" header="0.31496062992125984" footer="0.19685039370078741"/>
  <pageSetup paperSize="9" scale="75" orientation="portrait" r:id="rId1"/>
  <ignoredErrors>
    <ignoredError sqref="H25" formulaRange="1"/>
  </ignoredErrors>
  <extLst>
    <ext xmlns:x14="http://schemas.microsoft.com/office/spreadsheetml/2009/9/main" uri="{78C0D931-6437-407d-A8EE-F0AAD7539E65}">
      <x14:conditionalFormattings>
        <x14:conditionalFormatting xmlns:xm="http://schemas.microsoft.com/office/excel/2006/main">
          <x14:cfRule type="expression" priority="1" id="{6550EF09-93E7-48CD-A8AA-83D1B90D6FCB}">
            <xm:f>様式の説明!$F$8="○"</xm:f>
            <x14:dxf>
              <font>
                <color theme="0"/>
              </font>
              <fill>
                <patternFill>
                  <bgColor theme="0"/>
                </patternFill>
              </fill>
              <border>
                <left/>
                <right/>
                <top/>
                <bottom/>
              </border>
            </x14:dxf>
          </x14:cfRule>
          <xm:sqref>A2:Q33</xm:sqref>
        </x14:conditionalFormatting>
        <x14:conditionalFormatting xmlns:xm="http://schemas.microsoft.com/office/excel/2006/main">
          <x14:cfRule type="expression" priority="8" id="{2E74FB67-9415-4734-BF60-B4E2AA71FC65}">
            <xm:f>様式の説明!$F$8="○"</xm:f>
            <x14:dxf>
              <font>
                <color theme="0"/>
              </font>
              <fill>
                <patternFill>
                  <bgColor theme="0"/>
                </patternFill>
              </fill>
              <border>
                <left/>
                <right/>
                <top/>
                <bottom/>
              </border>
            </x14:dxf>
          </x14:cfRule>
          <xm:sqref>C26:J26 L26:Q26</xm:sqref>
        </x14:conditionalFormatting>
        <x14:conditionalFormatting xmlns:xm="http://schemas.microsoft.com/office/excel/2006/main">
          <x14:cfRule type="expression" priority="50" id="{69FD5AF8-A69A-458F-9128-2BF8D715308C}">
            <xm:f>$L$6&lt;MAX('【様式8-2】'!$C$12:$C$42)</xm:f>
            <x14:dxf>
              <fill>
                <patternFill>
                  <bgColor rgb="FFFF0000"/>
                </patternFill>
              </fill>
            </x14:dxf>
          </x14:cfRule>
          <x14:cfRule type="expression" priority="51" id="{D30575BC-AD41-46C6-804D-1AF0708298B5}">
            <xm:f>OR(L6&lt;MAX('【様式8-2】'!C12:C42),L6&lt;IF(参照シート!F9="",参照シート!F8,参照シート!F9))</xm:f>
            <x14:dxf>
              <fill>
                <patternFill>
                  <bgColor rgb="FFFF0000"/>
                </patternFill>
              </fill>
            </x14:dxf>
          </x14:cfRule>
          <xm:sqref>L6:M6</xm:sqref>
        </x14:conditionalFormatting>
        <x14:conditionalFormatting xmlns:xm="http://schemas.microsoft.com/office/excel/2006/main">
          <x14:cfRule type="expression" priority="7" id="{ED044A1A-5263-4F49-88A3-0E88AECECFF1}">
            <xm:f>様式の説明!$F$8="×"</xm:f>
            <x14:dxf>
              <font>
                <color theme="0"/>
              </font>
              <fill>
                <patternFill>
                  <bgColor theme="0"/>
                </patternFill>
              </fill>
              <border>
                <left/>
                <right/>
                <top/>
                <bottom/>
              </border>
            </x14:dxf>
          </x14:cfRule>
          <xm:sqref>P25</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CAC92B-4D62-4A30-80DC-BA900B84C55B}">
  <sheetPr codeName="Sheet5">
    <pageSetUpPr fitToPage="1"/>
  </sheetPr>
  <dimension ref="B1:P48"/>
  <sheetViews>
    <sheetView showGridLines="0" zoomScaleNormal="100" zoomScaleSheetLayoutView="100" workbookViewId="0">
      <pane xSplit="1" ySplit="2" topLeftCell="B3" activePane="bottomRight" state="frozen"/>
      <selection pane="topRight" activeCell="B1" sqref="B1"/>
      <selection pane="bottomLeft" activeCell="A4" sqref="A4"/>
      <selection pane="bottomRight" activeCell="F7" sqref="F7"/>
    </sheetView>
  </sheetViews>
  <sheetFormatPr defaultColWidth="9" defaultRowHeight="14.25"/>
  <cols>
    <col min="1" max="1" width="1.5" style="34" customWidth="1"/>
    <col min="2" max="2" width="3.875" style="34" customWidth="1"/>
    <col min="3" max="3" width="10.625" style="34" customWidth="1"/>
    <col min="4" max="4" width="46.125" style="34" customWidth="1"/>
    <col min="5" max="10" width="10.125" style="34" customWidth="1"/>
    <col min="11" max="14" width="11.625" style="34" customWidth="1"/>
    <col min="15" max="15" width="1.75" style="34" customWidth="1"/>
    <col min="16" max="16" width="38.625" style="34" customWidth="1"/>
    <col min="17" max="16384" width="9" style="34"/>
  </cols>
  <sheetData>
    <row r="1" spans="2:16" ht="15" customHeight="1" thickTop="1">
      <c r="B1" s="144" t="s">
        <v>214</v>
      </c>
      <c r="C1" s="139" t="s">
        <v>212</v>
      </c>
      <c r="D1" s="419" t="s">
        <v>228</v>
      </c>
      <c r="E1" s="142"/>
      <c r="F1" s="415" t="s">
        <v>11</v>
      </c>
      <c r="G1" s="416"/>
      <c r="H1" s="416"/>
      <c r="I1" s="416"/>
      <c r="J1" s="418"/>
      <c r="K1" s="415" t="s">
        <v>14</v>
      </c>
      <c r="L1" s="416"/>
      <c r="M1" s="416"/>
      <c r="N1" s="417"/>
      <c r="O1" s="112"/>
      <c r="P1" s="412" t="s">
        <v>50</v>
      </c>
    </row>
    <row r="2" spans="2:16" ht="24" customHeight="1" thickBot="1">
      <c r="B2" s="145" t="s">
        <v>215</v>
      </c>
      <c r="C2" s="224" t="s">
        <v>255</v>
      </c>
      <c r="D2" s="409"/>
      <c r="E2" s="143" t="s">
        <v>213</v>
      </c>
      <c r="F2" s="110" t="s">
        <v>1</v>
      </c>
      <c r="G2" s="110" t="s">
        <v>4</v>
      </c>
      <c r="H2" s="111" t="s">
        <v>207</v>
      </c>
      <c r="I2" s="110" t="s">
        <v>5</v>
      </c>
      <c r="J2" s="111" t="s">
        <v>206</v>
      </c>
      <c r="K2" s="110" t="s">
        <v>12</v>
      </c>
      <c r="L2" s="225" t="s">
        <v>251</v>
      </c>
      <c r="M2" s="225" t="s">
        <v>252</v>
      </c>
      <c r="N2" s="134" t="s">
        <v>15</v>
      </c>
      <c r="O2" s="113"/>
      <c r="P2" s="412"/>
    </row>
    <row r="3" spans="2:16" ht="15" thickTop="1">
      <c r="B3" s="413" t="str">
        <f>"【様式8-2】経理様式2　"&amp;様式の説明!C7</f>
        <v>【様式8-2】経理様式2　参照シートにデータを貼り付けてください</v>
      </c>
      <c r="C3" s="413"/>
      <c r="D3" s="413"/>
      <c r="N3" s="115" t="str">
        <f>'【様式8-1】'!N2</f>
        <v>Ver. 2401</v>
      </c>
    </row>
    <row r="4" spans="2:16" ht="21" customHeight="1" thickBot="1">
      <c r="B4" s="65" t="s">
        <v>40</v>
      </c>
      <c r="P4" s="421" t="s">
        <v>264</v>
      </c>
    </row>
    <row r="5" spans="2:16" ht="22.5" customHeight="1">
      <c r="B5" s="405" t="str">
        <f>"受付番号_"&amp;'【様式8-1】'!B14</f>
        <v>受付番号_受入れ機関</v>
      </c>
      <c r="C5" s="407"/>
      <c r="D5" s="422" t="str">
        <f>'【様式8-1】'!C13&amp;"_"&amp;'【様式8-1】'!C14</f>
        <v>参照シートに情報を貼りつけてください_参照シートに情報を貼りつけてください</v>
      </c>
      <c r="E5" s="423"/>
      <c r="F5" s="424"/>
      <c r="J5" s="172" t="s">
        <v>28</v>
      </c>
      <c r="K5" s="150" t="s">
        <v>122</v>
      </c>
      <c r="L5" s="150" t="s">
        <v>31</v>
      </c>
      <c r="M5" s="173" t="s">
        <v>208</v>
      </c>
      <c r="N5" s="174" t="s">
        <v>32</v>
      </c>
      <c r="O5" s="108"/>
      <c r="P5" s="421"/>
    </row>
    <row r="6" spans="2:16" ht="22.5" customHeight="1">
      <c r="B6" s="414" t="s">
        <v>118</v>
      </c>
      <c r="C6" s="414"/>
      <c r="D6" s="422" t="str">
        <f>'【様式8-1】'!C16</f>
        <v>参照シートに情報を貼りつけてください</v>
      </c>
      <c r="E6" s="423"/>
      <c r="F6" s="424"/>
      <c r="J6" s="175" t="s">
        <v>1</v>
      </c>
      <c r="K6" s="104">
        <f>'【様式8-1】'!C27</f>
        <v>0</v>
      </c>
      <c r="L6" s="104">
        <f>'【様式8-1】'!C25</f>
        <v>0</v>
      </c>
      <c r="M6" s="114" t="s">
        <v>120</v>
      </c>
      <c r="N6" s="176">
        <f>IF(M7="","",IF(L6&gt;K6,0,K6-L6))</f>
        <v>0</v>
      </c>
      <c r="O6" s="69"/>
      <c r="P6" s="421"/>
    </row>
    <row r="7" spans="2:16" ht="22.5" customHeight="1" thickBot="1">
      <c r="B7" s="425" t="s">
        <v>265</v>
      </c>
      <c r="C7" s="425"/>
      <c r="D7" s="425"/>
      <c r="E7" s="425"/>
      <c r="F7" s="254" t="s">
        <v>250</v>
      </c>
      <c r="G7" s="420" t="str">
        <f>IF(OR(N7&lt;0,N8&lt;0),"　※支出額が契約金額を超えています。"&amp;CHAR(10)&amp;  "修正してください。","")</f>
        <v/>
      </c>
      <c r="H7" s="420"/>
      <c r="I7" s="420"/>
      <c r="J7" s="177" t="s">
        <v>2</v>
      </c>
      <c r="K7" s="103">
        <f>'【様式8-1】'!H27</f>
        <v>0</v>
      </c>
      <c r="L7" s="103">
        <f>'【様式8-1】'!H25</f>
        <v>0</v>
      </c>
      <c r="M7" s="105">
        <f>IF(L8&gt;K8,"",IF(K6-L6&gt;0,0,IF(L6-K6&gt;L7-K7,L6-K6,K7-L7)))</f>
        <v>0</v>
      </c>
      <c r="N7" s="178">
        <f>IF(M7="","",K7-L7-M7)</f>
        <v>0</v>
      </c>
      <c r="O7" s="69"/>
      <c r="P7" s="421"/>
    </row>
    <row r="8" spans="2:16" ht="22.5" customHeight="1" thickTop="1" thickBot="1">
      <c r="C8" s="223"/>
      <c r="D8" s="245"/>
      <c r="E8" s="245"/>
      <c r="F8" s="246" t="s">
        <v>260</v>
      </c>
      <c r="G8" s="420"/>
      <c r="H8" s="420"/>
      <c r="I8" s="420"/>
      <c r="J8" s="179" t="s">
        <v>119</v>
      </c>
      <c r="K8" s="180">
        <f>'【様式8-1】'!J27</f>
        <v>0</v>
      </c>
      <c r="L8" s="180">
        <f>'【様式8-1】'!J25</f>
        <v>0</v>
      </c>
      <c r="M8" s="181" t="s">
        <v>120</v>
      </c>
      <c r="N8" s="182">
        <f>K8-L8</f>
        <v>0</v>
      </c>
      <c r="O8" s="109"/>
      <c r="P8" s="421"/>
    </row>
    <row r="9" spans="2:16" ht="21" customHeight="1">
      <c r="B9" s="54"/>
      <c r="D9" s="403" t="s">
        <v>261</v>
      </c>
      <c r="E9" s="403"/>
      <c r="F9" s="403"/>
      <c r="G9" s="403"/>
      <c r="H9" s="403"/>
      <c r="I9" s="403"/>
      <c r="J9" s="68" t="s">
        <v>121</v>
      </c>
      <c r="N9" s="67" t="s">
        <v>10</v>
      </c>
      <c r="P9" s="410" t="s">
        <v>253</v>
      </c>
    </row>
    <row r="10" spans="2:16" ht="14.1" customHeight="1">
      <c r="B10" s="231" t="s">
        <v>214</v>
      </c>
      <c r="C10" s="408" t="s">
        <v>254</v>
      </c>
      <c r="D10" s="408" t="s">
        <v>228</v>
      </c>
      <c r="E10" s="232"/>
      <c r="F10" s="405" t="s">
        <v>11</v>
      </c>
      <c r="G10" s="406"/>
      <c r="H10" s="406"/>
      <c r="I10" s="406"/>
      <c r="J10" s="407"/>
      <c r="K10" s="405" t="s">
        <v>14</v>
      </c>
      <c r="L10" s="406"/>
      <c r="M10" s="406"/>
      <c r="N10" s="407"/>
      <c r="P10" s="411"/>
    </row>
    <row r="11" spans="2:16" ht="24">
      <c r="B11" s="233" t="s">
        <v>215</v>
      </c>
      <c r="C11" s="409"/>
      <c r="D11" s="409"/>
      <c r="E11" s="143" t="s">
        <v>213</v>
      </c>
      <c r="F11" s="110" t="s">
        <v>1</v>
      </c>
      <c r="G11" s="110" t="s">
        <v>4</v>
      </c>
      <c r="H11" s="111" t="s">
        <v>207</v>
      </c>
      <c r="I11" s="110" t="s">
        <v>5</v>
      </c>
      <c r="J11" s="111" t="s">
        <v>206</v>
      </c>
      <c r="K11" s="110" t="s">
        <v>12</v>
      </c>
      <c r="L11" s="111" t="s">
        <v>216</v>
      </c>
      <c r="M11" s="111" t="s">
        <v>13</v>
      </c>
      <c r="N11" s="234" t="s">
        <v>15</v>
      </c>
      <c r="P11" s="411"/>
    </row>
    <row r="12" spans="2:16" ht="56.1" customHeight="1">
      <c r="B12" s="235">
        <v>1</v>
      </c>
      <c r="C12" s="226"/>
      <c r="D12" s="227"/>
      <c r="E12" s="257" t="str">
        <f t="shared" ref="E12:E41" si="0">IF(SUM(F12:J12)=0,"",SUM(F12:J12))</f>
        <v/>
      </c>
      <c r="F12" s="228"/>
      <c r="G12" s="228"/>
      <c r="H12" s="228"/>
      <c r="I12" s="228"/>
      <c r="J12" s="228"/>
      <c r="K12" s="229"/>
      <c r="L12" s="230"/>
      <c r="M12" s="230"/>
      <c r="N12" s="236"/>
      <c r="O12" s="116"/>
      <c r="P12" s="404" t="s">
        <v>266</v>
      </c>
    </row>
    <row r="13" spans="2:16" ht="56.1" customHeight="1">
      <c r="B13" s="235">
        <v>2</v>
      </c>
      <c r="C13" s="226"/>
      <c r="D13" s="227"/>
      <c r="E13" s="257" t="str">
        <f t="shared" si="0"/>
        <v/>
      </c>
      <c r="F13" s="228"/>
      <c r="G13" s="228"/>
      <c r="H13" s="228"/>
      <c r="I13" s="228"/>
      <c r="J13" s="228"/>
      <c r="K13" s="229"/>
      <c r="L13" s="230"/>
      <c r="M13" s="230"/>
      <c r="N13" s="236"/>
      <c r="O13" s="116"/>
      <c r="P13" s="404"/>
    </row>
    <row r="14" spans="2:16" ht="56.1" customHeight="1">
      <c r="B14" s="235">
        <v>3</v>
      </c>
      <c r="C14" s="226"/>
      <c r="D14" s="227"/>
      <c r="E14" s="257" t="str">
        <f t="shared" si="0"/>
        <v/>
      </c>
      <c r="F14" s="228"/>
      <c r="G14" s="228"/>
      <c r="H14" s="228"/>
      <c r="I14" s="228"/>
      <c r="J14" s="228"/>
      <c r="K14" s="229"/>
      <c r="L14" s="230"/>
      <c r="M14" s="230"/>
      <c r="N14" s="236"/>
      <c r="O14" s="116"/>
      <c r="P14" s="404"/>
    </row>
    <row r="15" spans="2:16" ht="56.1" customHeight="1">
      <c r="B15" s="235">
        <v>4</v>
      </c>
      <c r="C15" s="226"/>
      <c r="D15" s="227"/>
      <c r="E15" s="257" t="str">
        <f t="shared" si="0"/>
        <v/>
      </c>
      <c r="F15" s="228"/>
      <c r="G15" s="228"/>
      <c r="H15" s="228"/>
      <c r="I15" s="228"/>
      <c r="J15" s="228"/>
      <c r="K15" s="229"/>
      <c r="L15" s="230"/>
      <c r="M15" s="230"/>
      <c r="N15" s="236"/>
      <c r="O15" s="116"/>
      <c r="P15" s="404"/>
    </row>
    <row r="16" spans="2:16" ht="56.1" customHeight="1">
      <c r="B16" s="235">
        <v>5</v>
      </c>
      <c r="C16" s="226"/>
      <c r="D16" s="227"/>
      <c r="E16" s="257" t="str">
        <f t="shared" si="0"/>
        <v/>
      </c>
      <c r="F16" s="228"/>
      <c r="G16" s="228"/>
      <c r="H16" s="228"/>
      <c r="I16" s="228"/>
      <c r="J16" s="228"/>
      <c r="K16" s="229"/>
      <c r="L16" s="230"/>
      <c r="M16" s="230"/>
      <c r="N16" s="236"/>
      <c r="O16" s="116"/>
      <c r="P16" s="404"/>
    </row>
    <row r="17" spans="2:16" ht="56.1" customHeight="1">
      <c r="B17" s="235">
        <v>6</v>
      </c>
      <c r="C17" s="226"/>
      <c r="D17" s="227"/>
      <c r="E17" s="257" t="str">
        <f t="shared" si="0"/>
        <v/>
      </c>
      <c r="F17" s="228"/>
      <c r="G17" s="228"/>
      <c r="H17" s="228"/>
      <c r="I17" s="228"/>
      <c r="J17" s="228"/>
      <c r="K17" s="229"/>
      <c r="L17" s="230"/>
      <c r="M17" s="230"/>
      <c r="N17" s="236"/>
      <c r="O17" s="116"/>
      <c r="P17" s="404"/>
    </row>
    <row r="18" spans="2:16" ht="56.1" customHeight="1">
      <c r="B18" s="235">
        <v>7</v>
      </c>
      <c r="C18" s="226"/>
      <c r="D18" s="227"/>
      <c r="E18" s="257" t="str">
        <f t="shared" si="0"/>
        <v/>
      </c>
      <c r="F18" s="228"/>
      <c r="G18" s="228"/>
      <c r="H18" s="228"/>
      <c r="I18" s="228"/>
      <c r="J18" s="228"/>
      <c r="K18" s="229"/>
      <c r="L18" s="230"/>
      <c r="M18" s="230"/>
      <c r="N18" s="236"/>
      <c r="O18" s="116"/>
      <c r="P18" s="404"/>
    </row>
    <row r="19" spans="2:16" ht="56.1" customHeight="1">
      <c r="B19" s="235">
        <v>8</v>
      </c>
      <c r="C19" s="226"/>
      <c r="D19" s="227"/>
      <c r="E19" s="257" t="str">
        <f t="shared" si="0"/>
        <v/>
      </c>
      <c r="F19" s="228"/>
      <c r="G19" s="228"/>
      <c r="H19" s="228"/>
      <c r="I19" s="228"/>
      <c r="J19" s="228"/>
      <c r="K19" s="229"/>
      <c r="L19" s="230"/>
      <c r="M19" s="230"/>
      <c r="N19" s="236"/>
      <c r="O19" s="116"/>
      <c r="P19" s="404"/>
    </row>
    <row r="20" spans="2:16" ht="56.1" customHeight="1">
      <c r="B20" s="235">
        <v>9</v>
      </c>
      <c r="C20" s="226"/>
      <c r="D20" s="227"/>
      <c r="E20" s="257" t="str">
        <f t="shared" si="0"/>
        <v/>
      </c>
      <c r="F20" s="228"/>
      <c r="G20" s="228"/>
      <c r="H20" s="228"/>
      <c r="I20" s="228"/>
      <c r="J20" s="228"/>
      <c r="K20" s="229"/>
      <c r="L20" s="230"/>
      <c r="M20" s="230"/>
      <c r="N20" s="236"/>
      <c r="O20" s="116"/>
      <c r="P20" s="404"/>
    </row>
    <row r="21" spans="2:16" ht="56.1" customHeight="1">
      <c r="B21" s="235">
        <v>10</v>
      </c>
      <c r="C21" s="226"/>
      <c r="D21" s="227"/>
      <c r="E21" s="257" t="str">
        <f t="shared" si="0"/>
        <v/>
      </c>
      <c r="F21" s="228"/>
      <c r="G21" s="228"/>
      <c r="H21" s="228"/>
      <c r="I21" s="228"/>
      <c r="J21" s="228"/>
      <c r="K21" s="229"/>
      <c r="L21" s="230"/>
      <c r="M21" s="230"/>
      <c r="N21" s="236"/>
      <c r="O21" s="116"/>
      <c r="P21" s="404"/>
    </row>
    <row r="22" spans="2:16" ht="56.1" customHeight="1">
      <c r="B22" s="235">
        <v>11</v>
      </c>
      <c r="C22" s="226"/>
      <c r="D22" s="227"/>
      <c r="E22" s="257" t="str">
        <f t="shared" si="0"/>
        <v/>
      </c>
      <c r="F22" s="228"/>
      <c r="G22" s="228"/>
      <c r="H22" s="228"/>
      <c r="I22" s="228"/>
      <c r="J22" s="228"/>
      <c r="K22" s="229"/>
      <c r="L22" s="230"/>
      <c r="M22" s="230"/>
      <c r="N22" s="236"/>
      <c r="O22" s="116"/>
      <c r="P22" s="404"/>
    </row>
    <row r="23" spans="2:16" ht="56.1" customHeight="1">
      <c r="B23" s="235">
        <v>12</v>
      </c>
      <c r="C23" s="226"/>
      <c r="D23" s="227"/>
      <c r="E23" s="257" t="str">
        <f t="shared" si="0"/>
        <v/>
      </c>
      <c r="F23" s="228"/>
      <c r="G23" s="228"/>
      <c r="H23" s="228"/>
      <c r="I23" s="228"/>
      <c r="J23" s="228"/>
      <c r="K23" s="229"/>
      <c r="L23" s="230"/>
      <c r="M23" s="230"/>
      <c r="N23" s="236"/>
      <c r="O23" s="116"/>
      <c r="P23" s="404"/>
    </row>
    <row r="24" spans="2:16" ht="56.1" customHeight="1">
      <c r="B24" s="235">
        <v>13</v>
      </c>
      <c r="C24" s="226"/>
      <c r="D24" s="227"/>
      <c r="E24" s="257" t="str">
        <f t="shared" si="0"/>
        <v/>
      </c>
      <c r="F24" s="228"/>
      <c r="G24" s="228"/>
      <c r="H24" s="228"/>
      <c r="I24" s="228"/>
      <c r="J24" s="228"/>
      <c r="K24" s="229"/>
      <c r="L24" s="230"/>
      <c r="M24" s="230"/>
      <c r="N24" s="236"/>
      <c r="O24" s="116"/>
      <c r="P24" s="404"/>
    </row>
    <row r="25" spans="2:16" ht="56.1" customHeight="1">
      <c r="B25" s="235">
        <v>14</v>
      </c>
      <c r="C25" s="226"/>
      <c r="D25" s="227"/>
      <c r="E25" s="257" t="str">
        <f t="shared" si="0"/>
        <v/>
      </c>
      <c r="F25" s="228"/>
      <c r="G25" s="228"/>
      <c r="H25" s="228"/>
      <c r="I25" s="228"/>
      <c r="J25" s="228"/>
      <c r="K25" s="229"/>
      <c r="L25" s="230"/>
      <c r="M25" s="230"/>
      <c r="N25" s="236"/>
      <c r="O25" s="116"/>
      <c r="P25" s="136"/>
    </row>
    <row r="26" spans="2:16" ht="56.1" customHeight="1">
      <c r="B26" s="235">
        <v>15</v>
      </c>
      <c r="C26" s="226"/>
      <c r="D26" s="227"/>
      <c r="E26" s="257" t="str">
        <f t="shared" si="0"/>
        <v/>
      </c>
      <c r="F26" s="228"/>
      <c r="G26" s="228"/>
      <c r="H26" s="228"/>
      <c r="I26" s="228"/>
      <c r="J26" s="228"/>
      <c r="K26" s="229"/>
      <c r="L26" s="230"/>
      <c r="M26" s="230"/>
      <c r="N26" s="236"/>
      <c r="O26" s="116"/>
    </row>
    <row r="27" spans="2:16" ht="56.1" hidden="1" customHeight="1">
      <c r="B27" s="235">
        <v>16</v>
      </c>
      <c r="C27" s="226"/>
      <c r="D27" s="227"/>
      <c r="E27" s="257" t="str">
        <f t="shared" si="0"/>
        <v/>
      </c>
      <c r="F27" s="228"/>
      <c r="G27" s="228"/>
      <c r="H27" s="228"/>
      <c r="I27" s="228"/>
      <c r="J27" s="228"/>
      <c r="K27" s="229"/>
      <c r="L27" s="230"/>
      <c r="M27" s="230"/>
      <c r="N27" s="236"/>
      <c r="O27" s="116"/>
    </row>
    <row r="28" spans="2:16" ht="56.1" hidden="1" customHeight="1">
      <c r="B28" s="235">
        <v>17</v>
      </c>
      <c r="C28" s="226"/>
      <c r="D28" s="227"/>
      <c r="E28" s="257" t="str">
        <f t="shared" si="0"/>
        <v/>
      </c>
      <c r="F28" s="228"/>
      <c r="G28" s="228"/>
      <c r="H28" s="228"/>
      <c r="I28" s="228"/>
      <c r="J28" s="228"/>
      <c r="K28" s="229"/>
      <c r="L28" s="230"/>
      <c r="M28" s="230"/>
      <c r="N28" s="236"/>
      <c r="O28" s="116"/>
    </row>
    <row r="29" spans="2:16" ht="56.1" hidden="1" customHeight="1">
      <c r="B29" s="235">
        <v>18</v>
      </c>
      <c r="C29" s="226"/>
      <c r="D29" s="227"/>
      <c r="E29" s="257" t="str">
        <f t="shared" si="0"/>
        <v/>
      </c>
      <c r="F29" s="228"/>
      <c r="G29" s="228"/>
      <c r="H29" s="228"/>
      <c r="I29" s="228"/>
      <c r="J29" s="228"/>
      <c r="K29" s="229"/>
      <c r="L29" s="230"/>
      <c r="M29" s="230"/>
      <c r="N29" s="236"/>
      <c r="O29" s="116"/>
    </row>
    <row r="30" spans="2:16" ht="56.1" hidden="1" customHeight="1">
      <c r="B30" s="235">
        <v>19</v>
      </c>
      <c r="C30" s="226"/>
      <c r="D30" s="227"/>
      <c r="E30" s="257" t="str">
        <f t="shared" si="0"/>
        <v/>
      </c>
      <c r="F30" s="228"/>
      <c r="G30" s="228"/>
      <c r="H30" s="228"/>
      <c r="I30" s="228"/>
      <c r="J30" s="228"/>
      <c r="K30" s="229"/>
      <c r="L30" s="230"/>
      <c r="M30" s="230"/>
      <c r="N30" s="236"/>
      <c r="O30" s="116"/>
    </row>
    <row r="31" spans="2:16" ht="56.1" hidden="1" customHeight="1">
      <c r="B31" s="235">
        <v>20</v>
      </c>
      <c r="C31" s="226"/>
      <c r="D31" s="227"/>
      <c r="E31" s="257" t="str">
        <f t="shared" si="0"/>
        <v/>
      </c>
      <c r="F31" s="228"/>
      <c r="G31" s="228"/>
      <c r="H31" s="228"/>
      <c r="I31" s="228"/>
      <c r="J31" s="228"/>
      <c r="K31" s="229"/>
      <c r="L31" s="230"/>
      <c r="M31" s="230"/>
      <c r="N31" s="236"/>
      <c r="O31" s="116"/>
    </row>
    <row r="32" spans="2:16" ht="56.1" hidden="1" customHeight="1">
      <c r="B32" s="235">
        <v>21</v>
      </c>
      <c r="C32" s="226"/>
      <c r="D32" s="227"/>
      <c r="E32" s="257" t="str">
        <f t="shared" si="0"/>
        <v/>
      </c>
      <c r="F32" s="228"/>
      <c r="G32" s="228"/>
      <c r="H32" s="228"/>
      <c r="I32" s="228"/>
      <c r="J32" s="228"/>
      <c r="K32" s="229"/>
      <c r="L32" s="230"/>
      <c r="M32" s="230"/>
      <c r="N32" s="236"/>
      <c r="O32" s="116"/>
    </row>
    <row r="33" spans="2:15" ht="56.1" hidden="1" customHeight="1">
      <c r="B33" s="235">
        <v>22</v>
      </c>
      <c r="C33" s="226"/>
      <c r="D33" s="227"/>
      <c r="E33" s="257" t="str">
        <f t="shared" si="0"/>
        <v/>
      </c>
      <c r="F33" s="228"/>
      <c r="G33" s="228"/>
      <c r="H33" s="228"/>
      <c r="I33" s="228"/>
      <c r="J33" s="228"/>
      <c r="K33" s="229"/>
      <c r="L33" s="230"/>
      <c r="M33" s="230"/>
      <c r="N33" s="236"/>
      <c r="O33" s="116"/>
    </row>
    <row r="34" spans="2:15" ht="56.1" hidden="1" customHeight="1">
      <c r="B34" s="235">
        <v>23</v>
      </c>
      <c r="C34" s="226"/>
      <c r="D34" s="227"/>
      <c r="E34" s="257" t="str">
        <f t="shared" si="0"/>
        <v/>
      </c>
      <c r="F34" s="228"/>
      <c r="G34" s="228"/>
      <c r="H34" s="228"/>
      <c r="I34" s="228"/>
      <c r="J34" s="228"/>
      <c r="K34" s="229"/>
      <c r="L34" s="230"/>
      <c r="M34" s="230"/>
      <c r="N34" s="236"/>
      <c r="O34" s="116"/>
    </row>
    <row r="35" spans="2:15" ht="56.1" hidden="1" customHeight="1">
      <c r="B35" s="235">
        <v>24</v>
      </c>
      <c r="C35" s="226"/>
      <c r="D35" s="227"/>
      <c r="E35" s="257" t="str">
        <f t="shared" si="0"/>
        <v/>
      </c>
      <c r="F35" s="228"/>
      <c r="G35" s="228"/>
      <c r="H35" s="228"/>
      <c r="I35" s="228"/>
      <c r="J35" s="228"/>
      <c r="K35" s="229"/>
      <c r="L35" s="230"/>
      <c r="M35" s="230"/>
      <c r="N35" s="236"/>
      <c r="O35" s="116"/>
    </row>
    <row r="36" spans="2:15" ht="56.1" hidden="1" customHeight="1">
      <c r="B36" s="235">
        <v>25</v>
      </c>
      <c r="C36" s="226"/>
      <c r="D36" s="227"/>
      <c r="E36" s="257" t="str">
        <f t="shared" si="0"/>
        <v/>
      </c>
      <c r="F36" s="228"/>
      <c r="G36" s="228"/>
      <c r="H36" s="228"/>
      <c r="I36" s="228"/>
      <c r="J36" s="228"/>
      <c r="K36" s="229"/>
      <c r="L36" s="230"/>
      <c r="M36" s="230"/>
      <c r="N36" s="236"/>
      <c r="O36" s="116"/>
    </row>
    <row r="37" spans="2:15" ht="56.1" hidden="1" customHeight="1">
      <c r="B37" s="235">
        <v>26</v>
      </c>
      <c r="C37" s="226"/>
      <c r="D37" s="227"/>
      <c r="E37" s="257" t="str">
        <f t="shared" si="0"/>
        <v/>
      </c>
      <c r="F37" s="228"/>
      <c r="G37" s="228"/>
      <c r="H37" s="228"/>
      <c r="I37" s="228"/>
      <c r="J37" s="228"/>
      <c r="K37" s="229"/>
      <c r="L37" s="230"/>
      <c r="M37" s="230"/>
      <c r="N37" s="236"/>
      <c r="O37" s="116"/>
    </row>
    <row r="38" spans="2:15" ht="56.1" hidden="1" customHeight="1">
      <c r="B38" s="235">
        <v>27</v>
      </c>
      <c r="C38" s="226"/>
      <c r="D38" s="227"/>
      <c r="E38" s="257" t="str">
        <f t="shared" si="0"/>
        <v/>
      </c>
      <c r="F38" s="228"/>
      <c r="G38" s="228"/>
      <c r="H38" s="228"/>
      <c r="I38" s="228"/>
      <c r="J38" s="228"/>
      <c r="K38" s="229"/>
      <c r="L38" s="230"/>
      <c r="M38" s="230"/>
      <c r="N38" s="236"/>
      <c r="O38" s="116"/>
    </row>
    <row r="39" spans="2:15" ht="56.1" hidden="1" customHeight="1">
      <c r="B39" s="235">
        <v>28</v>
      </c>
      <c r="C39" s="226"/>
      <c r="D39" s="227"/>
      <c r="E39" s="257" t="str">
        <f t="shared" si="0"/>
        <v/>
      </c>
      <c r="F39" s="228"/>
      <c r="G39" s="228"/>
      <c r="H39" s="228"/>
      <c r="I39" s="228"/>
      <c r="J39" s="228"/>
      <c r="K39" s="229"/>
      <c r="L39" s="230"/>
      <c r="M39" s="230"/>
      <c r="N39" s="236"/>
      <c r="O39" s="116"/>
    </row>
    <row r="40" spans="2:15" ht="56.1" hidden="1" customHeight="1">
      <c r="B40" s="235">
        <v>29</v>
      </c>
      <c r="C40" s="226"/>
      <c r="D40" s="227"/>
      <c r="E40" s="257" t="str">
        <f t="shared" si="0"/>
        <v/>
      </c>
      <c r="F40" s="228"/>
      <c r="G40" s="228"/>
      <c r="H40" s="228"/>
      <c r="I40" s="228"/>
      <c r="J40" s="228"/>
      <c r="K40" s="229"/>
      <c r="L40" s="230"/>
      <c r="M40" s="230"/>
      <c r="N40" s="236"/>
      <c r="O40" s="116"/>
    </row>
    <row r="41" spans="2:15" ht="56.1" hidden="1" customHeight="1">
      <c r="B41" s="235">
        <v>30</v>
      </c>
      <c r="C41" s="226"/>
      <c r="D41" s="227"/>
      <c r="E41" s="257" t="str">
        <f t="shared" si="0"/>
        <v/>
      </c>
      <c r="F41" s="228"/>
      <c r="G41" s="228"/>
      <c r="H41" s="228"/>
      <c r="I41" s="228"/>
      <c r="J41" s="228"/>
      <c r="K41" s="229"/>
      <c r="L41" s="230"/>
      <c r="M41" s="230"/>
      <c r="N41" s="236"/>
      <c r="O41" s="116"/>
    </row>
    <row r="42" spans="2:15" ht="30" customHeight="1">
      <c r="B42" s="237"/>
      <c r="C42" s="238"/>
      <c r="D42" s="239" t="s">
        <v>46</v>
      </c>
      <c r="E42" s="242">
        <f>IF(SUM(E12:E41)=SUM(F42:J42),SUM(F42:J42),"小計確認")</f>
        <v>0</v>
      </c>
      <c r="F42" s="242">
        <f>SUM(F12:F41)</f>
        <v>0</v>
      </c>
      <c r="G42" s="242">
        <f>SUM(G12:G41)</f>
        <v>0</v>
      </c>
      <c r="H42" s="242">
        <f>SUM(H12:H41)</f>
        <v>0</v>
      </c>
      <c r="I42" s="242">
        <f>SUM(I12:I41)</f>
        <v>0</v>
      </c>
      <c r="J42" s="242">
        <f>SUM(J12:J41)</f>
        <v>0</v>
      </c>
      <c r="K42" s="240"/>
      <c r="L42" s="238"/>
      <c r="M42" s="238"/>
      <c r="N42" s="241"/>
    </row>
    <row r="43" spans="2:15" ht="6" customHeight="1"/>
    <row r="44" spans="2:15" ht="13.5" customHeight="1">
      <c r="B44" s="402" t="s">
        <v>256</v>
      </c>
      <c r="C44" s="402"/>
      <c r="D44" s="402"/>
      <c r="E44" s="140"/>
      <c r="F44" s="140"/>
      <c r="G44" s="140"/>
      <c r="H44" s="140"/>
      <c r="I44" s="140"/>
      <c r="J44" s="140"/>
      <c r="K44" s="140"/>
    </row>
    <row r="45" spans="2:15">
      <c r="B45" s="402"/>
      <c r="C45" s="402"/>
      <c r="D45" s="402"/>
      <c r="E45" s="140"/>
      <c r="F45" s="140"/>
      <c r="G45" s="140"/>
      <c r="H45" s="140"/>
      <c r="I45" s="140"/>
      <c r="J45" s="140"/>
      <c r="K45" s="140"/>
    </row>
    <row r="46" spans="2:15">
      <c r="B46" s="402"/>
      <c r="C46" s="402"/>
      <c r="D46" s="402"/>
      <c r="E46" s="141"/>
      <c r="F46" s="140"/>
      <c r="G46" s="140"/>
      <c r="H46" s="140"/>
      <c r="I46" s="140"/>
      <c r="J46" s="140"/>
      <c r="K46" s="140"/>
    </row>
    <row r="47" spans="2:15">
      <c r="B47" s="402"/>
      <c r="C47" s="402"/>
      <c r="D47" s="402"/>
    </row>
    <row r="48" spans="2:15">
      <c r="B48" s="402"/>
      <c r="C48" s="402"/>
      <c r="D48" s="402"/>
    </row>
  </sheetData>
  <sheetProtection algorithmName="SHA-512" hashValue="36DMKGsLI4kIDJSygH5OAKmFyA/KTVnjHVplQTliTsKKANZ2bVG9L9KhLFNF2r5Eu3+sA1AdywyIeYRx/3Bz1Q==" saltValue="ZALFZpxwC4K0rrzs8POnfg==" spinCount="100000" sheet="1" formatCells="0" formatColumns="0" formatRows="0" autoFilter="0"/>
  <autoFilter ref="B11:N42" xr:uid="{4ACAC92B-4D62-4A30-80DC-BA900B84C55B}"/>
  <mergeCells count="20">
    <mergeCell ref="G7:I8"/>
    <mergeCell ref="P4:P8"/>
    <mergeCell ref="D5:F5"/>
    <mergeCell ref="D6:F6"/>
    <mergeCell ref="B7:E7"/>
    <mergeCell ref="P1:P2"/>
    <mergeCell ref="B3:D3"/>
    <mergeCell ref="B5:C5"/>
    <mergeCell ref="B6:C6"/>
    <mergeCell ref="K1:N1"/>
    <mergeCell ref="F1:J1"/>
    <mergeCell ref="D1:D2"/>
    <mergeCell ref="B44:D48"/>
    <mergeCell ref="D9:I9"/>
    <mergeCell ref="P12:P24"/>
    <mergeCell ref="K10:N10"/>
    <mergeCell ref="F10:J10"/>
    <mergeCell ref="D10:D11"/>
    <mergeCell ref="C10:C11"/>
    <mergeCell ref="P9:P11"/>
  </mergeCells>
  <phoneticPr fontId="3"/>
  <conditionalFormatting sqref="B3">
    <cfRule type="cellIs" dxfId="233" priority="49" operator="equal">
      <formula>"（前シート支払方法未選択）"</formula>
    </cfRule>
  </conditionalFormatting>
  <conditionalFormatting sqref="B7:E7">
    <cfRule type="expression" dxfId="232" priority="4">
      <formula>$F$7="未確認。"</formula>
    </cfRule>
  </conditionalFormatting>
  <conditionalFormatting sqref="C12:C41">
    <cfRule type="expression" dxfId="231" priority="271">
      <formula>$J12&lt;&gt;""</formula>
    </cfRule>
    <cfRule type="expression" dxfId="230" priority="272">
      <formula>AND($C12="",$E12&lt;&gt;"")</formula>
    </cfRule>
  </conditionalFormatting>
  <conditionalFormatting sqref="D12:D41">
    <cfRule type="expression" dxfId="229" priority="304">
      <formula>OR(AND(#REF!&lt;&gt;"",$D12=""),AND($D12="",$E12&lt;&gt;""))</formula>
    </cfRule>
    <cfRule type="expression" dxfId="228" priority="305">
      <formula>AND($D12="",$J12&lt;&gt;"")</formula>
    </cfRule>
  </conditionalFormatting>
  <conditionalFormatting sqref="E42">
    <cfRule type="expression" dxfId="227" priority="43">
      <formula>#REF!="小計確認"</formula>
    </cfRule>
  </conditionalFormatting>
  <conditionalFormatting sqref="F7">
    <cfRule type="expression" dxfId="226" priority="3">
      <formula>$F$7="未確認。"</formula>
    </cfRule>
  </conditionalFormatting>
  <conditionalFormatting sqref="F8 D9">
    <cfRule type="expression" dxfId="225" priority="1">
      <formula>$F$7="確認済み。"</formula>
    </cfRule>
  </conditionalFormatting>
  <conditionalFormatting sqref="F12:J41">
    <cfRule type="expression" dxfId="224" priority="306">
      <formula>AND(#REF!&lt;&gt;"",$E12="")</formula>
    </cfRule>
  </conditionalFormatting>
  <conditionalFormatting sqref="G7">
    <cfRule type="expression" dxfId="223" priority="90">
      <formula>$G$7="　※支出額が契約金額を超えています。"&amp;CHAR(10)&amp;  "修正してください。"</formula>
    </cfRule>
  </conditionalFormatting>
  <conditionalFormatting sqref="K12:K41">
    <cfRule type="expression" dxfId="222" priority="307">
      <formula>AND(#REF!&lt;&gt;"",$K12="",$J12="")</formula>
    </cfRule>
  </conditionalFormatting>
  <conditionalFormatting sqref="L7">
    <cfRule type="expression" dxfId="221" priority="239">
      <formula>$L$7&gt;$K$7</formula>
    </cfRule>
  </conditionalFormatting>
  <conditionalFormatting sqref="L8">
    <cfRule type="expression" dxfId="220" priority="238">
      <formula>$L$8&gt;$K$8</formula>
    </cfRule>
  </conditionalFormatting>
  <conditionalFormatting sqref="L12:L41">
    <cfRule type="expression" dxfId="219" priority="308">
      <formula>OR(AND(#REF!&lt;&gt;"",$L12=""),AND($J12&lt;&gt;"",$L12=""))</formula>
    </cfRule>
  </conditionalFormatting>
  <conditionalFormatting sqref="N7:N8">
    <cfRule type="cellIs" dxfId="218" priority="22" operator="lessThan">
      <formula>0</formula>
    </cfRule>
  </conditionalFormatting>
  <conditionalFormatting sqref="N12:N41">
    <cfRule type="expression" dxfId="217" priority="309">
      <formula>AND(#REF!&lt;&gt;"",$N12="",$J12="")</formula>
    </cfRule>
  </conditionalFormatting>
  <dataValidations count="4">
    <dataValidation type="list" allowBlank="1" showInputMessage="1" showErrorMessage="1" sqref="F7" xr:uid="{0B66D5B1-BE42-4064-AC4B-62735D1D4A80}">
      <formula1>"未確認。,確認済み。"</formula1>
    </dataValidation>
    <dataValidation type="list" allowBlank="1" showInputMessage="1" showErrorMessage="1" sqref="N12:N41" xr:uid="{0A8ED9A5-0B7B-49F8-A76D-7EEB226067C9}">
      <formula1>"課税10%,課税8%,免税/不課税,課税10％(経過措置),課税8%(経過措置),課税10％(控除対象外),課税8%(控除対象外)"</formula1>
    </dataValidation>
    <dataValidation imeMode="disabled" allowBlank="1" showInputMessage="1" showErrorMessage="1" sqref="F12:J41" xr:uid="{178435A6-00BF-4031-9CE9-DF0163E8C1FA}"/>
    <dataValidation imeMode="off" allowBlank="1" showInputMessage="1" showErrorMessage="1" sqref="C12:C41" xr:uid="{B33D2010-7A45-46C4-A6C5-B20A4440B70A}"/>
  </dataValidations>
  <printOptions horizontalCentered="1"/>
  <pageMargins left="0.39370078740157483" right="0.39370078740157483" top="0.78740157480314965" bottom="0.31496062992125984" header="0.19685039370078741" footer="0.11811023622047245"/>
  <pageSetup paperSize="9" scale="75" fitToHeight="0" orientation="landscape" r:id="rId1"/>
  <extLst>
    <ext xmlns:x14="http://schemas.microsoft.com/office/spreadsheetml/2009/9/main" uri="{78C0D931-6437-407d-A8EE-F0AAD7539E65}">
      <x14:conditionalFormattings>
        <x14:conditionalFormatting xmlns:xm="http://schemas.microsoft.com/office/excel/2006/main">
          <x14:cfRule type="expression" priority="2" id="{FAB3350D-A1E2-4311-B2AA-37511D3F111E}">
            <xm:f>様式の説明!$F$8="○"</xm:f>
            <x14:dxf>
              <font>
                <color theme="0"/>
              </font>
              <fill>
                <patternFill patternType="none">
                  <bgColor auto="1"/>
                </patternFill>
              </fill>
              <border>
                <left/>
                <right/>
                <top/>
                <bottom/>
                <vertical/>
                <horizontal/>
              </border>
            </x14:dxf>
          </x14:cfRule>
          <xm:sqref>A1:P8 A9:D9 J9:P9 A10:P48</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E9FEB0-23B7-448B-91BA-CD213FF1D4DE}">
  <sheetPr codeName="Sheet6">
    <pageSetUpPr fitToPage="1"/>
  </sheetPr>
  <dimension ref="A1:Q33"/>
  <sheetViews>
    <sheetView showGridLines="0" zoomScaleNormal="100" zoomScaleSheetLayoutView="100" workbookViewId="0">
      <selection activeCell="N11" sqref="N11"/>
    </sheetView>
  </sheetViews>
  <sheetFormatPr defaultColWidth="9" defaultRowHeight="14.25"/>
  <cols>
    <col min="1" max="1" width="2" customWidth="1"/>
    <col min="2" max="2" width="13.125" customWidth="1"/>
    <col min="3" max="7" width="10.625" customWidth="1"/>
    <col min="8" max="8" width="4.625" customWidth="1"/>
    <col min="9" max="9" width="6.625" customWidth="1"/>
    <col min="10" max="11" width="5.375" customWidth="1"/>
    <col min="12" max="12" width="10.625" customWidth="1"/>
    <col min="13" max="13" width="8.375" customWidth="1"/>
    <col min="14" max="14" width="2.125" customWidth="1"/>
    <col min="15" max="15" width="1.125" customWidth="1"/>
    <col min="16" max="16" width="40.625" customWidth="1"/>
    <col min="17" max="17" width="13.625" customWidth="1"/>
  </cols>
  <sheetData>
    <row r="1" spans="1:16" ht="22.5" customHeight="1">
      <c r="A1" s="1"/>
      <c r="B1" s="346" t="str">
        <f>IF(様式の説明!$F$8="×","内部監査を実施しない場合は本様式ではなく、【様式8】負担対象費用実績報告書を提出してください。","")</f>
        <v/>
      </c>
      <c r="C1" s="346"/>
      <c r="D1" s="346"/>
      <c r="E1" s="346"/>
      <c r="F1" s="346"/>
      <c r="G1" s="346"/>
      <c r="H1" s="346"/>
      <c r="I1" s="346"/>
      <c r="J1" s="346"/>
      <c r="K1" s="346"/>
      <c r="L1" s="346"/>
      <c r="M1" s="346"/>
      <c r="N1" s="346"/>
    </row>
    <row r="2" spans="1:16" ht="13.5" customHeight="1">
      <c r="N2" s="52" t="s">
        <v>222</v>
      </c>
      <c r="P2" s="429" t="s">
        <v>270</v>
      </c>
    </row>
    <row r="3" spans="1:16" ht="15" thickBot="1">
      <c r="B3" s="433" t="str">
        <f>"【様式9】　経理様式1　"&amp;様式の説明!C7</f>
        <v>【様式9】　経理様式1　参照シートにデータを貼り付けてください</v>
      </c>
      <c r="C3" s="433"/>
      <c r="D3" s="433"/>
      <c r="E3" s="433"/>
      <c r="F3" s="433"/>
      <c r="P3" s="429"/>
    </row>
    <row r="4" spans="1:16" ht="24" customHeight="1">
      <c r="B4" s="118" t="s">
        <v>110</v>
      </c>
      <c r="C4" s="10"/>
      <c r="D4" s="10"/>
      <c r="E4" s="10"/>
      <c r="F4" s="10"/>
      <c r="G4" s="11"/>
      <c r="H4" s="11"/>
      <c r="I4" s="11"/>
      <c r="J4" s="11"/>
      <c r="K4" s="11"/>
      <c r="L4" s="11"/>
      <c r="M4" s="55"/>
      <c r="N4" s="12"/>
      <c r="P4" s="429"/>
    </row>
    <row r="5" spans="1:16" ht="21" customHeight="1">
      <c r="B5" s="13"/>
      <c r="C5" s="14"/>
      <c r="D5" s="14"/>
      <c r="E5" s="14"/>
      <c r="F5" s="14"/>
      <c r="J5" s="358"/>
      <c r="K5" s="358"/>
      <c r="L5" s="358"/>
      <c r="M5" s="358"/>
      <c r="N5" s="16"/>
      <c r="P5" s="430" t="s">
        <v>117</v>
      </c>
    </row>
    <row r="6" spans="1:16" ht="21" customHeight="1">
      <c r="B6" s="13"/>
      <c r="C6" s="14"/>
      <c r="D6" s="14"/>
      <c r="E6" s="14"/>
      <c r="F6" s="14"/>
      <c r="J6" s="39"/>
      <c r="K6" s="39"/>
      <c r="L6" s="324" t="s">
        <v>44</v>
      </c>
      <c r="M6" s="325"/>
      <c r="N6" s="16"/>
      <c r="P6" s="430"/>
    </row>
    <row r="7" spans="1:16" ht="21" customHeight="1">
      <c r="B7" s="431" t="s">
        <v>150</v>
      </c>
      <c r="C7" s="432"/>
      <c r="D7" s="432"/>
      <c r="E7" s="432"/>
      <c r="F7" s="14"/>
      <c r="N7" s="16"/>
      <c r="P7" s="430"/>
    </row>
    <row r="8" spans="1:16" ht="36" customHeight="1">
      <c r="B8" s="431"/>
      <c r="C8" s="432"/>
      <c r="D8" s="432"/>
      <c r="E8" s="432"/>
      <c r="G8" s="119" t="s">
        <v>107</v>
      </c>
      <c r="H8" s="326" t="str">
        <f>IF(参照シート!C38="","参照シートに情報を貼りつけてください",参照シート!C38&amp;参照シート!D38)</f>
        <v>参照シートに情報を貼りつけてください</v>
      </c>
      <c r="I8" s="326"/>
      <c r="J8" s="326"/>
      <c r="K8" s="326"/>
      <c r="L8" s="326"/>
      <c r="M8" s="326"/>
      <c r="N8" s="17"/>
      <c r="P8" s="141" t="str">
        <f>IF(L6&lt;MAX('【様式8-2】'!C12:C42),"↖最終出金日より早い日付になっているようです。ご確認ください。",IF(L6&lt;IF(参照シート!F9="",参照シート!F8,参照シート!F9),"↖プログラム終了日より早い日付になっているようです。ご確認ください。",""))</f>
        <v/>
      </c>
    </row>
    <row r="9" spans="1:16" ht="36" customHeight="1">
      <c r="B9" s="431"/>
      <c r="C9" s="432"/>
      <c r="D9" s="432"/>
      <c r="E9" s="432"/>
      <c r="G9" s="119" t="s">
        <v>49</v>
      </c>
      <c r="H9" s="326" t="str">
        <f>IF(参照シート!C34="","参照シートに情報を貼りつけてください",参照シート!C34)</f>
        <v>参照シートに情報を貼りつけてください</v>
      </c>
      <c r="I9" s="326"/>
      <c r="J9" s="326"/>
      <c r="K9" s="326"/>
      <c r="L9" s="326"/>
      <c r="M9" s="326"/>
      <c r="N9" s="17"/>
    </row>
    <row r="10" spans="1:16" ht="36" customHeight="1">
      <c r="B10" s="431"/>
      <c r="C10" s="432"/>
      <c r="D10" s="432"/>
      <c r="E10" s="432"/>
      <c r="G10" s="119" t="s">
        <v>43</v>
      </c>
      <c r="H10" s="326" t="str">
        <f>IF(参照シート!C36="","参照シートに情報を貼りつけてください",参照シート!C36)</f>
        <v>参照シートに情報を貼りつけてください</v>
      </c>
      <c r="I10" s="326"/>
      <c r="J10" s="326"/>
      <c r="K10" s="326"/>
      <c r="L10" s="326"/>
      <c r="M10" s="326"/>
      <c r="N10" s="17"/>
    </row>
    <row r="11" spans="1:16" ht="36" customHeight="1">
      <c r="B11" s="431"/>
      <c r="C11" s="432"/>
      <c r="D11" s="432"/>
      <c r="E11" s="432"/>
      <c r="G11" s="119" t="s">
        <v>38</v>
      </c>
      <c r="H11" s="361" t="str">
        <f>IF(参照シート!C37="","参照シートに情報を貼りつけてください",参照シート!C37)</f>
        <v>参照シートに情報を貼りつけてください</v>
      </c>
      <c r="I11" s="362"/>
      <c r="J11" s="362"/>
      <c r="K11" s="362"/>
      <c r="L11" s="362"/>
      <c r="M11" s="363"/>
      <c r="N11" s="17"/>
      <c r="P11" s="171"/>
    </row>
    <row r="12" spans="1:16" ht="32.1" customHeight="1">
      <c r="B12" s="18"/>
      <c r="C12" s="19"/>
      <c r="D12" s="19"/>
      <c r="E12" s="19"/>
      <c r="F12" s="19"/>
      <c r="G12" s="19"/>
      <c r="I12" s="19"/>
      <c r="J12" s="19"/>
      <c r="K12" s="19"/>
      <c r="L12" s="426">
        <f>参照シート!C35</f>
        <v>0</v>
      </c>
      <c r="M12" s="426"/>
      <c r="N12" s="17"/>
      <c r="P12" s="171"/>
    </row>
    <row r="13" spans="1:16" ht="36" customHeight="1">
      <c r="B13" s="120" t="s">
        <v>39</v>
      </c>
      <c r="C13" s="354" t="str">
        <f>IF(参照シート!C5="","参照シートに情報を貼りつけてください",参照シート!C5)</f>
        <v>参照シートに情報を貼りつけてください</v>
      </c>
      <c r="D13" s="355"/>
      <c r="E13" s="355"/>
      <c r="F13" s="355"/>
      <c r="G13" s="356"/>
      <c r="H13" s="329" t="s">
        <v>16</v>
      </c>
      <c r="I13" s="330"/>
      <c r="J13" s="331"/>
      <c r="K13" s="447">
        <f>M25</f>
        <v>0</v>
      </c>
      <c r="L13" s="448"/>
      <c r="M13" s="448"/>
      <c r="N13" s="449"/>
      <c r="P13" s="62"/>
    </row>
    <row r="14" spans="1:16" ht="12" customHeight="1">
      <c r="B14" s="427" t="str">
        <f>IF(様式の説明!$F$7=3,"実 施 機 関","受入れ機関")</f>
        <v>受入れ機関</v>
      </c>
      <c r="C14" s="367" t="str">
        <f>IF(参照シート!C11="","参照シートに情報を貼りつけてください",参照シート!C11)</f>
        <v>参照シートに情報を貼りつけてください</v>
      </c>
      <c r="D14" s="368"/>
      <c r="E14" s="368"/>
      <c r="F14" s="368"/>
      <c r="G14" s="369"/>
      <c r="H14" s="332"/>
      <c r="I14" s="333"/>
      <c r="J14" s="334"/>
      <c r="K14" s="450"/>
      <c r="L14" s="451"/>
      <c r="M14" s="451"/>
      <c r="N14" s="452"/>
    </row>
    <row r="15" spans="1:16" ht="24" customHeight="1">
      <c r="B15" s="338"/>
      <c r="C15" s="370"/>
      <c r="D15" s="371"/>
      <c r="E15" s="371"/>
      <c r="F15" s="371"/>
      <c r="G15" s="372"/>
      <c r="H15" s="373"/>
      <c r="I15" s="341" t="s">
        <v>28</v>
      </c>
      <c r="J15" s="342"/>
      <c r="K15" s="438">
        <f>J25</f>
        <v>0</v>
      </c>
      <c r="L15" s="439"/>
      <c r="M15" s="439"/>
      <c r="N15" s="440"/>
    </row>
    <row r="16" spans="1:16" ht="24" customHeight="1">
      <c r="B16" s="390" t="s">
        <v>58</v>
      </c>
      <c r="C16" s="367" t="str">
        <f>TRIM(IF(参照シート!C13&amp;参照シート!C14&amp;参照シート!C15="","参照シートに情報を貼りつけてください",参照シート!C13&amp;"　"&amp;参照シート!C14&amp;"　"&amp;参照シート!C15))</f>
        <v>参照シートに情報を貼りつけてください</v>
      </c>
      <c r="D16" s="368"/>
      <c r="E16" s="368"/>
      <c r="F16" s="368"/>
      <c r="G16" s="369"/>
      <c r="H16" s="373"/>
      <c r="I16" s="339"/>
      <c r="J16" s="340"/>
      <c r="K16" s="441"/>
      <c r="L16" s="442"/>
      <c r="M16" s="442"/>
      <c r="N16" s="443"/>
    </row>
    <row r="17" spans="2:17" ht="48" customHeight="1">
      <c r="B17" s="391"/>
      <c r="C17" s="370"/>
      <c r="D17" s="371"/>
      <c r="E17" s="371"/>
      <c r="F17" s="371"/>
      <c r="G17" s="372"/>
      <c r="H17" s="374"/>
      <c r="I17" s="339" t="s">
        <v>29</v>
      </c>
      <c r="J17" s="340"/>
      <c r="K17" s="444">
        <f>L25</f>
        <v>0</v>
      </c>
      <c r="L17" s="445"/>
      <c r="M17" s="445"/>
      <c r="N17" s="446"/>
      <c r="P17" s="347" t="s">
        <v>210</v>
      </c>
      <c r="Q17" s="347"/>
    </row>
    <row r="18" spans="2:17" ht="15.95" customHeight="1">
      <c r="B18" s="20"/>
      <c r="C18" s="19"/>
      <c r="D18" s="19"/>
      <c r="E18" s="19"/>
      <c r="F18" s="19"/>
      <c r="G18" s="19"/>
      <c r="H18" s="19"/>
      <c r="I18" s="19"/>
      <c r="J18" s="19"/>
      <c r="K18" s="19"/>
      <c r="L18" s="19"/>
      <c r="M18" s="19"/>
      <c r="N18" s="17"/>
      <c r="P18" s="347"/>
      <c r="Q18" s="347"/>
    </row>
    <row r="19" spans="2:17" ht="24" customHeight="1" thickBot="1">
      <c r="B19" s="256" t="s">
        <v>27</v>
      </c>
      <c r="C19" s="21"/>
      <c r="D19" s="21"/>
      <c r="E19" s="21"/>
      <c r="F19" s="21"/>
      <c r="G19" s="21"/>
      <c r="H19" s="21"/>
      <c r="I19" s="21"/>
      <c r="J19" s="21"/>
      <c r="K19" s="21"/>
      <c r="L19" s="21"/>
      <c r="M19" s="21"/>
      <c r="N19" s="22" t="s">
        <v>45</v>
      </c>
      <c r="P19" s="347"/>
      <c r="Q19" s="347"/>
    </row>
    <row r="20" spans="2:17" ht="21" customHeight="1">
      <c r="B20" s="23"/>
      <c r="C20" s="380" t="s">
        <v>51</v>
      </c>
      <c r="D20" s="381"/>
      <c r="E20" s="381"/>
      <c r="F20" s="381"/>
      <c r="G20" s="381"/>
      <c r="H20" s="381"/>
      <c r="I20" s="381"/>
      <c r="J20" s="382"/>
      <c r="K20" s="383"/>
      <c r="L20" s="122"/>
      <c r="M20" s="392" t="s">
        <v>0</v>
      </c>
      <c r="N20" s="383"/>
      <c r="P20" s="347"/>
      <c r="Q20" s="347"/>
    </row>
    <row r="21" spans="2:17" ht="21" customHeight="1" thickBot="1">
      <c r="B21" s="24"/>
      <c r="C21" s="337" t="s">
        <v>1</v>
      </c>
      <c r="D21" s="397" t="s">
        <v>52</v>
      </c>
      <c r="E21" s="341"/>
      <c r="F21" s="341"/>
      <c r="G21" s="341"/>
      <c r="H21" s="341"/>
      <c r="I21" s="342"/>
      <c r="J21" s="376" t="s">
        <v>3</v>
      </c>
      <c r="K21" s="377"/>
      <c r="L21" s="123" t="s">
        <v>55</v>
      </c>
      <c r="M21" s="393"/>
      <c r="N21" s="394"/>
      <c r="P21" s="347"/>
      <c r="Q21" s="347"/>
    </row>
    <row r="22" spans="2:17" ht="21" customHeight="1" thickTop="1">
      <c r="B22" s="24"/>
      <c r="C22" s="337"/>
      <c r="D22" s="335" t="s">
        <v>4</v>
      </c>
      <c r="E22" s="124" t="s">
        <v>48</v>
      </c>
      <c r="F22" s="335" t="s">
        <v>5</v>
      </c>
      <c r="G22" s="125" t="s">
        <v>47</v>
      </c>
      <c r="H22" s="376" t="s">
        <v>6</v>
      </c>
      <c r="I22" s="398"/>
      <c r="J22" s="376"/>
      <c r="K22" s="377"/>
      <c r="L22" s="126" t="s">
        <v>56</v>
      </c>
      <c r="M22" s="393"/>
      <c r="N22" s="394"/>
      <c r="P22" s="434" t="str">
        <f>IF(J25&gt;J27,"直接経費の計上が上限を超えています。",IF(H27=0,"予算額、決算金額入力後本案件の計上限度額が表示されます","本案件の一般管理費計上限度額：　"&amp;TEXT(ROUNDDOWN(J25/J27*L27,0),"#,##0円")))</f>
        <v>予算額、決算金額入力後本案件の計上限度額が表示されます</v>
      </c>
      <c r="Q22" s="435"/>
    </row>
    <row r="23" spans="2:17" ht="21" customHeight="1" thickBot="1">
      <c r="B23" s="24"/>
      <c r="C23" s="338"/>
      <c r="D23" s="336"/>
      <c r="E23" s="127" t="s">
        <v>53</v>
      </c>
      <c r="F23" s="336"/>
      <c r="G23" s="128" t="s">
        <v>54</v>
      </c>
      <c r="H23" s="378"/>
      <c r="I23" s="340"/>
      <c r="J23" s="378"/>
      <c r="K23" s="379"/>
      <c r="L23" s="129"/>
      <c r="M23" s="395"/>
      <c r="N23" s="396"/>
      <c r="P23" s="436"/>
      <c r="Q23" s="437"/>
    </row>
    <row r="24" spans="2:17" ht="11.1" customHeight="1" thickTop="1">
      <c r="B24" s="297" t="s">
        <v>17</v>
      </c>
      <c r="C24" s="80"/>
      <c r="D24" s="81"/>
      <c r="E24" s="82"/>
      <c r="F24" s="81"/>
      <c r="G24" s="83"/>
      <c r="H24" s="84"/>
      <c r="I24" s="85"/>
      <c r="J24" s="319" t="s">
        <v>146</v>
      </c>
      <c r="K24" s="320"/>
      <c r="L24" s="88" t="s">
        <v>147</v>
      </c>
      <c r="M24" s="86"/>
      <c r="N24" s="87"/>
      <c r="P24" s="78"/>
      <c r="Q24" s="78"/>
    </row>
    <row r="25" spans="2:17" ht="45.95" customHeight="1">
      <c r="B25" s="298"/>
      <c r="C25" s="56"/>
      <c r="D25" s="57"/>
      <c r="E25" s="57"/>
      <c r="F25" s="57"/>
      <c r="G25" s="93"/>
      <c r="H25" s="317">
        <f>SUM(D25:G25)</f>
        <v>0</v>
      </c>
      <c r="I25" s="318"/>
      <c r="J25" s="317">
        <f>SUM(C25,H25)</f>
        <v>0</v>
      </c>
      <c r="K25" s="316"/>
      <c r="L25" s="79"/>
      <c r="M25" s="315">
        <f>SUM(J25,L25)</f>
        <v>0</v>
      </c>
      <c r="N25" s="316"/>
      <c r="O25" s="25"/>
      <c r="P25" s="428" t="str">
        <f>IF(M27=0,"",IF(J25&gt;J27,"※直接経費が予算金額を超えています。修正してください。",IF(L25&gt;ROUNDDOWN(J25/J27*L27,0),"※一般管理費が上限金額を超えています。修正してください。",IF(OR(AND($C$25-$C$27&gt;500000,$C$25-$C$27&gt;$C$27*0.3),AND($D$25-$D$27&gt;500000,$D$25-$D$27&gt;$D$27*0.3),AND($E$25-$E$27&gt;500000,$E$25-$E$27&gt;$E$27*0.3),AND($F$25-$F$27&gt;500000,$F$25-$F$27&gt;$F$27*0.3),AND($G$25-$G$27&gt;500000,$G$25-$G$27&gt;$G$27*0.3)),"注意！　流用制限を超えています。業務承認変更申請書を提出してください。",IF(C31&lt;C27-C25,"渡航費は他の費用に流用できません。修正してください。","")))))</f>
        <v/>
      </c>
      <c r="Q25" s="428"/>
    </row>
    <row r="26" spans="2:17" ht="11.1" customHeight="1">
      <c r="B26" s="297" t="s">
        <v>18</v>
      </c>
      <c r="C26" s="80"/>
      <c r="D26" s="81"/>
      <c r="E26" s="82"/>
      <c r="F26" s="81"/>
      <c r="G26" s="83"/>
      <c r="H26" s="84"/>
      <c r="I26" s="85"/>
      <c r="J26" s="319" t="s">
        <v>148</v>
      </c>
      <c r="K26" s="320"/>
      <c r="L26" s="88" t="s">
        <v>149</v>
      </c>
      <c r="M26" s="86"/>
      <c r="N26" s="87"/>
      <c r="P26" s="347" t="s">
        <v>231</v>
      </c>
      <c r="Q26" s="347"/>
    </row>
    <row r="27" spans="2:17" ht="45.95" customHeight="1" thickBot="1">
      <c r="B27" s="299"/>
      <c r="C27" s="89"/>
      <c r="D27" s="90"/>
      <c r="E27" s="90"/>
      <c r="F27" s="90"/>
      <c r="G27" s="91"/>
      <c r="H27" s="327">
        <f>SUM(D27:G27)</f>
        <v>0</v>
      </c>
      <c r="I27" s="328"/>
      <c r="J27" s="327">
        <f>SUM(C27:G27)</f>
        <v>0</v>
      </c>
      <c r="K27" s="311"/>
      <c r="L27" s="92"/>
      <c r="M27" s="310">
        <f>SUM(J27,L27)</f>
        <v>0</v>
      </c>
      <c r="N27" s="311"/>
      <c r="O27" s="25"/>
      <c r="P27" s="347"/>
      <c r="Q27" s="347"/>
    </row>
    <row r="28" spans="2:17" ht="15.95" customHeight="1">
      <c r="B28" s="26"/>
      <c r="C28" s="27"/>
      <c r="D28" s="27"/>
      <c r="E28" s="27"/>
      <c r="F28" s="27"/>
      <c r="G28" s="27"/>
      <c r="H28" s="27"/>
      <c r="I28" s="27"/>
      <c r="J28" s="27"/>
      <c r="K28" s="27"/>
      <c r="L28" s="28"/>
      <c r="M28" s="27"/>
      <c r="N28" s="29"/>
      <c r="P28" s="347"/>
      <c r="Q28" s="347"/>
    </row>
    <row r="29" spans="2:17" ht="21" customHeight="1" thickBot="1">
      <c r="B29" s="121" t="s">
        <v>230</v>
      </c>
      <c r="C29" s="30"/>
      <c r="D29" s="30"/>
      <c r="E29" s="30"/>
      <c r="F29" s="30"/>
      <c r="G29" s="30"/>
      <c r="H29" s="30"/>
      <c r="I29" s="30"/>
      <c r="J29" s="30"/>
      <c r="K29" s="30"/>
      <c r="L29" s="30"/>
      <c r="M29" s="31"/>
      <c r="N29" s="32"/>
      <c r="P29" s="347"/>
      <c r="Q29" s="347"/>
    </row>
    <row r="30" spans="2:17" ht="39.950000000000003" customHeight="1">
      <c r="B30" s="301" t="s">
        <v>57</v>
      </c>
      <c r="C30" s="308" t="s">
        <v>28</v>
      </c>
      <c r="D30" s="309"/>
      <c r="E30" s="309"/>
      <c r="F30" s="312" t="s">
        <v>29</v>
      </c>
      <c r="G30" s="313"/>
      <c r="H30" s="313"/>
      <c r="I30" s="314"/>
      <c r="J30" s="309" t="s">
        <v>30</v>
      </c>
      <c r="K30" s="309"/>
      <c r="L30" s="309"/>
      <c r="M30" s="309"/>
      <c r="N30" s="345"/>
      <c r="O30" s="33"/>
      <c r="P30" s="347"/>
      <c r="Q30" s="347"/>
    </row>
    <row r="31" spans="2:17" ht="39.950000000000003" customHeight="1" thickBot="1">
      <c r="B31" s="302"/>
      <c r="C31" s="343">
        <f>J27-J25</f>
        <v>0</v>
      </c>
      <c r="D31" s="344"/>
      <c r="E31" s="344"/>
      <c r="F31" s="303">
        <f>L27-L25</f>
        <v>0</v>
      </c>
      <c r="G31" s="304"/>
      <c r="H31" s="304"/>
      <c r="I31" s="305"/>
      <c r="J31" s="306">
        <f>M27-M25</f>
        <v>0</v>
      </c>
      <c r="K31" s="306"/>
      <c r="L31" s="306"/>
      <c r="M31" s="306"/>
      <c r="N31" s="307"/>
      <c r="O31" s="58"/>
      <c r="Q31" s="59"/>
    </row>
    <row r="32" spans="2:17" ht="117" customHeight="1" thickBot="1">
      <c r="B32" s="255" t="s">
        <v>7</v>
      </c>
      <c r="C32" s="321"/>
      <c r="D32" s="322"/>
      <c r="E32" s="322"/>
      <c r="F32" s="322"/>
      <c r="G32" s="322"/>
      <c r="H32" s="322"/>
      <c r="I32" s="322"/>
      <c r="J32" s="322"/>
      <c r="K32" s="322"/>
      <c r="L32" s="322"/>
      <c r="M32" s="322"/>
      <c r="N32" s="323"/>
      <c r="P32" s="133" t="s">
        <v>209</v>
      </c>
    </row>
    <row r="33" spans="2:14" ht="15.75">
      <c r="B33" s="19" t="s">
        <v>8</v>
      </c>
      <c r="C33" s="19"/>
      <c r="D33" s="19"/>
      <c r="E33" s="19"/>
      <c r="F33" s="19"/>
      <c r="G33" s="19"/>
      <c r="H33" s="19"/>
      <c r="I33" s="19"/>
      <c r="J33" s="19"/>
      <c r="K33" s="19"/>
      <c r="L33" s="19"/>
      <c r="M33" s="19"/>
      <c r="N33" s="19"/>
    </row>
  </sheetData>
  <sheetProtection algorithmName="SHA-512" hashValue="z7QlUgZ7Nl7a75BhYbCRQl5n2J7sUJ3u9z1Qg1ZCr91EpGGnLgfC0oTOulk7vDOdO0eIerjfxDk6gYgbD/W0Jg==" saltValue="8adDdTs/5pXr0dPWaIVl6A==" spinCount="100000" sheet="1" formatCells="0" formatColumns="0" formatRows="0"/>
  <mergeCells count="54">
    <mergeCell ref="C32:N32"/>
    <mergeCell ref="B1:N1"/>
    <mergeCell ref="H27:I27"/>
    <mergeCell ref="J27:K27"/>
    <mergeCell ref="M27:N27"/>
    <mergeCell ref="B30:B31"/>
    <mergeCell ref="C30:E30"/>
    <mergeCell ref="F30:I30"/>
    <mergeCell ref="J30:N30"/>
    <mergeCell ref="C31:E31"/>
    <mergeCell ref="F31:I31"/>
    <mergeCell ref="J31:N31"/>
    <mergeCell ref="D22:D23"/>
    <mergeCell ref="C13:G13"/>
    <mergeCell ref="H13:J14"/>
    <mergeCell ref="K13:N14"/>
    <mergeCell ref="P17:Q21"/>
    <mergeCell ref="C20:K20"/>
    <mergeCell ref="M20:N23"/>
    <mergeCell ref="C21:C23"/>
    <mergeCell ref="D21:I21"/>
    <mergeCell ref="J21:K23"/>
    <mergeCell ref="H22:I23"/>
    <mergeCell ref="F22:F23"/>
    <mergeCell ref="P22:Q23"/>
    <mergeCell ref="H15:H17"/>
    <mergeCell ref="I15:J16"/>
    <mergeCell ref="K15:N16"/>
    <mergeCell ref="C16:G17"/>
    <mergeCell ref="I17:J17"/>
    <mergeCell ref="K17:N17"/>
    <mergeCell ref="P2:P4"/>
    <mergeCell ref="P5:P7"/>
    <mergeCell ref="B7:E11"/>
    <mergeCell ref="H8:M8"/>
    <mergeCell ref="H9:M9"/>
    <mergeCell ref="H10:M10"/>
    <mergeCell ref="J5:M5"/>
    <mergeCell ref="H11:M11"/>
    <mergeCell ref="B3:F3"/>
    <mergeCell ref="L6:M6"/>
    <mergeCell ref="P26:Q30"/>
    <mergeCell ref="P25:Q25"/>
    <mergeCell ref="H25:I25"/>
    <mergeCell ref="J25:K25"/>
    <mergeCell ref="M25:N25"/>
    <mergeCell ref="L12:M12"/>
    <mergeCell ref="J24:K24"/>
    <mergeCell ref="J26:K26"/>
    <mergeCell ref="B24:B25"/>
    <mergeCell ref="B26:B27"/>
    <mergeCell ref="B14:B15"/>
    <mergeCell ref="C14:G15"/>
    <mergeCell ref="B16:B17"/>
  </mergeCells>
  <phoneticPr fontId="4"/>
  <conditionalFormatting sqref="C13">
    <cfRule type="expression" dxfId="215" priority="34">
      <formula>$C$13="参照シートに情報を貼りつけてください"</formula>
    </cfRule>
  </conditionalFormatting>
  <conditionalFormatting sqref="C14">
    <cfRule type="expression" dxfId="214" priority="44">
      <formula>$C$14="参照シートに情報を貼りつけてください"</formula>
    </cfRule>
  </conditionalFormatting>
  <conditionalFormatting sqref="C25">
    <cfRule type="expression" dxfId="213" priority="18">
      <formula>AND($C$25-$C$27&gt;500000,$C$25-$C$27&gt;$C$27*0.3)</formula>
    </cfRule>
  </conditionalFormatting>
  <conditionalFormatting sqref="C16:G17">
    <cfRule type="expression" dxfId="212" priority="17">
      <formula>$C$16="参照シートに情報を貼りつけてください"</formula>
    </cfRule>
  </conditionalFormatting>
  <conditionalFormatting sqref="C25:G25">
    <cfRule type="containsBlanks" dxfId="211" priority="16">
      <formula>LEN(TRIM(C25))=0</formula>
    </cfRule>
  </conditionalFormatting>
  <conditionalFormatting sqref="C31:H31">
    <cfRule type="cellIs" dxfId="210" priority="31" operator="lessThan">
      <formula>0</formula>
    </cfRule>
  </conditionalFormatting>
  <conditionalFormatting sqref="D25">
    <cfRule type="expression" dxfId="209" priority="25">
      <formula>AND($D$25-$D$27&gt;500000,$D$25-$D$27&gt;$D$27*0.3)</formula>
    </cfRule>
  </conditionalFormatting>
  <conditionalFormatting sqref="E25">
    <cfRule type="expression" dxfId="208" priority="24">
      <formula>AND($E$25-$E$27&gt;500000,$E$25-$E$27&gt;$E$27*0.3)</formula>
    </cfRule>
  </conditionalFormatting>
  <conditionalFormatting sqref="F25">
    <cfRule type="expression" dxfId="207" priority="23">
      <formula>AND($F$25-$F$27&gt;500000,$F$25-$F$27&gt;$F$27*0.3)</formula>
    </cfRule>
  </conditionalFormatting>
  <conditionalFormatting sqref="G25">
    <cfRule type="expression" dxfId="206" priority="22">
      <formula>AND($G$25-$G$27&gt;500000,$G$25-$G$27&gt;$G$27*0.3)</formula>
    </cfRule>
  </conditionalFormatting>
  <conditionalFormatting sqref="H11">
    <cfRule type="expression" dxfId="205" priority="35">
      <formula>$H$11="参照シートに情報を貼りつけてください"</formula>
    </cfRule>
  </conditionalFormatting>
  <conditionalFormatting sqref="H25">
    <cfRule type="expression" dxfId="204" priority="33">
      <formula>$H$25&gt;$H$27</formula>
    </cfRule>
  </conditionalFormatting>
  <conditionalFormatting sqref="H8:M8">
    <cfRule type="expression" dxfId="203" priority="38">
      <formula>$H$8="参照シートに情報を貼りつけてください"</formula>
    </cfRule>
  </conditionalFormatting>
  <conditionalFormatting sqref="H9:M9">
    <cfRule type="expression" dxfId="202" priority="37">
      <formula>$H$9="参照シートに情報を貼りつけてください"</formula>
    </cfRule>
  </conditionalFormatting>
  <conditionalFormatting sqref="H10:M10">
    <cfRule type="expression" dxfId="201" priority="36">
      <formula>$H$10="参照シートに情報を貼りつけてください"</formula>
    </cfRule>
  </conditionalFormatting>
  <conditionalFormatting sqref="J25">
    <cfRule type="expression" dxfId="200" priority="21">
      <formula>$J$25&gt;$J$27</formula>
    </cfRule>
  </conditionalFormatting>
  <conditionalFormatting sqref="J31:N31">
    <cfRule type="cellIs" dxfId="199" priority="30" operator="lessThan">
      <formula>0</formula>
    </cfRule>
  </conditionalFormatting>
  <conditionalFormatting sqref="L25 C27:G27 L27">
    <cfRule type="containsBlanks" dxfId="198" priority="19">
      <formula>LEN(TRIM(C25))=0</formula>
    </cfRule>
  </conditionalFormatting>
  <conditionalFormatting sqref="L25">
    <cfRule type="expression" dxfId="197" priority="41">
      <formula>$L$25&gt;$J$25/$J$27*$L$27</formula>
    </cfRule>
  </conditionalFormatting>
  <conditionalFormatting sqref="L6:M6">
    <cfRule type="expression" dxfId="196" priority="10">
      <formula>$L$6="(報告日)"</formula>
    </cfRule>
    <cfRule type="containsBlanks" dxfId="195" priority="39">
      <formula>LEN(TRIM(L6))=0</formula>
    </cfRule>
  </conditionalFormatting>
  <conditionalFormatting sqref="M4">
    <cfRule type="cellIs" dxfId="193" priority="42" operator="equal">
      <formula>"（報告日）"</formula>
    </cfRule>
  </conditionalFormatting>
  <conditionalFormatting sqref="M25:N25">
    <cfRule type="expression" dxfId="192" priority="20">
      <formula>$M$25&gt;$M$27</formula>
    </cfRule>
  </conditionalFormatting>
  <conditionalFormatting sqref="O30">
    <cfRule type="expression" dxfId="191" priority="27">
      <formula>$O$30="注意！　流用制限を超えています。業務承認変更申請書を提出してください。"</formula>
    </cfRule>
  </conditionalFormatting>
  <conditionalFormatting sqref="O31">
    <cfRule type="expression" dxfId="190" priority="29">
      <formula>$O$31="※直接経費が予算金額を超えています。「経理様式2」を修正してください。"</formula>
    </cfRule>
  </conditionalFormatting>
  <conditionalFormatting sqref="O31:Q31">
    <cfRule type="expression" dxfId="189" priority="8">
      <formula>$O$31="注意！　流用制限を超えています。業務承認変更申請書を提出してください。"</formula>
    </cfRule>
    <cfRule type="expression" dxfId="188" priority="9">
      <formula>$O$31="※一般管理費が上限金額を超えています。修正してください。"</formula>
    </cfRule>
  </conditionalFormatting>
  <dataValidations count="4">
    <dataValidation type="date" imeMode="disabled" allowBlank="1" showInputMessage="1" showErrorMessage="1" prompt="最終出金日以降の報告日を_x000a_「YYYY/M/D」の_x000a_形式で入力すると_x000a_和暦で表示されます" sqref="L6:M6" xr:uid="{6D1F8454-E063-4FBC-9D6A-B0A5EBC0C157}">
      <formula1>45383</formula1>
      <formula2>45777</formula2>
    </dataValidation>
    <dataValidation imeMode="disabled" allowBlank="1" showInputMessage="1" showErrorMessage="1" sqref="L25 C25:G25 C27:G27 L27" xr:uid="{6FC07D0B-601C-410A-9D7F-B32A0EAE11DC}"/>
    <dataValidation allowBlank="1" showInputMessage="1" showErrorMessage="1" promptTitle="※最終出金日以降の日付を入力してください" prompt="半角数字　2019/4/20　の形式で入力すると_x000a_和暦で表示されます" sqref="M4" xr:uid="{916A417C-EA29-4794-AF66-514F35D7B498}"/>
    <dataValidation imeMode="hiragana" allowBlank="1" showInputMessage="1" showErrorMessage="1" sqref="C32:N32" xr:uid="{BD530E1D-D1ED-473C-94B4-1F99B7BCD676}"/>
  </dataValidations>
  <printOptions horizontalCentered="1"/>
  <pageMargins left="0.59055118110236227" right="0.59055118110236227" top="0.59055118110236227" bottom="0.39370078740157483" header="0.31496062992125984" footer="0.19685039370078741"/>
  <pageSetup paperSize="9" scale="75" orientation="portrait" r:id="rId1"/>
  <extLst>
    <ext xmlns:x14="http://schemas.microsoft.com/office/spreadsheetml/2009/9/main" uri="{78C0D931-6437-407d-A8EE-F0AAD7539E65}">
      <x14:conditionalFormattings>
        <x14:conditionalFormatting xmlns:xm="http://schemas.microsoft.com/office/excel/2006/main">
          <x14:cfRule type="expression" priority="2" id="{94418DDB-4A3B-4323-9EDC-2A71C1C2625F}">
            <xm:f>様式の説明!$F$8="×"</xm:f>
            <x14:dxf>
              <font>
                <color theme="0"/>
              </font>
              <fill>
                <patternFill>
                  <bgColor theme="0"/>
                </patternFill>
              </fill>
              <border>
                <left/>
                <right/>
                <top/>
                <bottom/>
              </border>
            </x14:dxf>
          </x14:cfRule>
          <xm:sqref>A2:Q33</xm:sqref>
        </x14:conditionalFormatting>
        <x14:conditionalFormatting xmlns:xm="http://schemas.microsoft.com/office/excel/2006/main">
          <x14:cfRule type="expression" priority="40" id="{1B05D3EE-FC6C-48CB-8B33-4083039FCDE5}">
            <xm:f>OR(L6&lt;MAX('【様式8-2】'!C12:C42),L6&lt;IF(参照シート!F9="",参照シート!F8,参照シート!F9))</xm:f>
            <x14:dxf>
              <fill>
                <patternFill>
                  <bgColor rgb="FFFF0000"/>
                </patternFill>
              </fill>
            </x14:dxf>
          </x14:cfRule>
          <xm:sqref>L6:M6</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2B801A-E0B9-40C7-B62C-B4926C3D131F}">
  <sheetPr codeName="Sheet7">
    <pageSetUpPr fitToPage="1"/>
  </sheetPr>
  <dimension ref="A1:O117"/>
  <sheetViews>
    <sheetView showGridLines="0" zoomScaleNormal="100" zoomScaleSheetLayoutView="100" workbookViewId="0">
      <selection activeCell="B17" sqref="B17:F17"/>
    </sheetView>
  </sheetViews>
  <sheetFormatPr defaultRowHeight="14.25"/>
  <cols>
    <col min="1" max="2" width="3.625" customWidth="1"/>
    <col min="3" max="4" width="4.625" hidden="1" customWidth="1"/>
    <col min="5" max="5" width="8.375" customWidth="1"/>
    <col min="6" max="6" width="4.625" customWidth="1"/>
    <col min="7" max="7" width="22.125" customWidth="1"/>
    <col min="8" max="8" width="11.625" customWidth="1"/>
    <col min="9" max="10" width="10.625" customWidth="1"/>
    <col min="11" max="11" width="12.625" customWidth="1"/>
    <col min="12" max="12" width="6.375" customWidth="1"/>
    <col min="13" max="13" width="3.125" customWidth="1"/>
    <col min="14" max="14" width="0.875" customWidth="1"/>
    <col min="15" max="15" width="55.75" customWidth="1"/>
  </cols>
  <sheetData>
    <row r="1" spans="1:15" ht="15" customHeight="1">
      <c r="A1" s="1"/>
      <c r="L1" s="52" t="s">
        <v>222</v>
      </c>
    </row>
    <row r="2" spans="1:15" ht="15" customHeight="1">
      <c r="L2" s="52" t="str">
        <f>"【様式10-１】"&amp;様式の説明!C7</f>
        <v>【様式10-１】参照シートにデータを貼り付けてください</v>
      </c>
      <c r="O2" s="472" t="s">
        <v>136</v>
      </c>
    </row>
    <row r="3" spans="1:15" ht="18" customHeight="1">
      <c r="O3" s="473"/>
    </row>
    <row r="4" spans="1:15" ht="18" customHeight="1">
      <c r="A4" s="476" t="s">
        <v>94</v>
      </c>
      <c r="B4" s="476"/>
      <c r="C4" s="476"/>
      <c r="D4" s="476"/>
      <c r="E4" s="476"/>
      <c r="F4" s="476"/>
      <c r="G4" s="476"/>
      <c r="H4" s="476"/>
      <c r="I4" s="476"/>
      <c r="J4" s="476"/>
      <c r="K4" s="476"/>
      <c r="L4" s="476"/>
      <c r="M4" s="480" t="s">
        <v>249</v>
      </c>
      <c r="N4" s="480"/>
      <c r="O4" s="480"/>
    </row>
    <row r="5" spans="1:15" ht="18" customHeight="1">
      <c r="A5" s="51"/>
      <c r="B5" s="51"/>
      <c r="C5" s="51"/>
      <c r="D5" s="51"/>
      <c r="E5" s="51"/>
      <c r="F5" s="51"/>
      <c r="G5" s="51"/>
      <c r="H5" s="51"/>
      <c r="J5" s="358"/>
      <c r="K5" s="358"/>
      <c r="L5" s="358"/>
      <c r="M5" s="480"/>
      <c r="N5" s="480"/>
      <c r="O5" s="480"/>
    </row>
    <row r="6" spans="1:15" ht="18" customHeight="1">
      <c r="A6" s="36"/>
      <c r="B6" s="36"/>
      <c r="C6" s="36"/>
      <c r="D6" s="36"/>
      <c r="E6" s="36"/>
      <c r="F6" s="36"/>
      <c r="G6" s="36"/>
      <c r="H6" s="36"/>
      <c r="J6" s="482" t="str">
        <f>IF(様式の説明!C8="内部監査を実施しない",'【様式8-1】'!L6,IF(様式の説明!C8="内部監査を実施する",【様式9】内部監査用!L6,"内部監査実施の有無選択なし"))</f>
        <v>内部監査実施の有無選択なし</v>
      </c>
      <c r="K6" s="482"/>
      <c r="L6" s="482"/>
      <c r="M6" s="481" t="s">
        <v>268</v>
      </c>
      <c r="N6" s="481"/>
      <c r="O6" s="481"/>
    </row>
    <row r="7" spans="1:15" ht="18" customHeight="1">
      <c r="A7" s="36"/>
      <c r="B7" s="36"/>
      <c r="C7" s="36"/>
      <c r="D7" s="36"/>
      <c r="E7" s="36"/>
      <c r="F7" s="36"/>
      <c r="G7" s="36"/>
      <c r="H7" s="36"/>
      <c r="I7" s="36"/>
      <c r="J7" s="36"/>
      <c r="K7" s="36"/>
      <c r="L7" s="36"/>
      <c r="M7" s="481"/>
      <c r="N7" s="481"/>
      <c r="O7" s="481"/>
    </row>
    <row r="8" spans="1:15" ht="18" customHeight="1">
      <c r="A8" s="36" t="s">
        <v>93</v>
      </c>
      <c r="B8" s="36"/>
      <c r="C8" s="36"/>
      <c r="D8" s="36"/>
      <c r="E8" s="36"/>
      <c r="F8" s="36"/>
      <c r="G8" s="36"/>
      <c r="H8" s="36"/>
      <c r="I8" s="36"/>
      <c r="J8" s="36"/>
      <c r="K8" s="36"/>
      <c r="L8" s="36"/>
      <c r="M8" s="479"/>
      <c r="N8" s="479"/>
      <c r="O8" s="479"/>
    </row>
    <row r="9" spans="1:15" ht="18" customHeight="1">
      <c r="A9" s="36" t="s">
        <v>123</v>
      </c>
      <c r="B9" s="36"/>
      <c r="C9" s="36"/>
      <c r="D9" s="36"/>
      <c r="E9" s="36"/>
      <c r="F9" s="36"/>
      <c r="G9" s="36"/>
      <c r="H9" s="36"/>
      <c r="I9" s="36"/>
      <c r="J9" s="36"/>
      <c r="K9" s="36"/>
      <c r="L9" s="36"/>
      <c r="M9" s="479"/>
      <c r="N9" s="479"/>
      <c r="O9" s="479"/>
    </row>
    <row r="10" spans="1:15" ht="18" customHeight="1" thickBot="1">
      <c r="A10" s="36"/>
      <c r="B10" s="36"/>
      <c r="C10" s="36"/>
      <c r="D10" s="36"/>
      <c r="E10" s="36"/>
      <c r="F10" s="36"/>
      <c r="G10" s="36"/>
      <c r="H10" s="36"/>
      <c r="I10" s="36"/>
      <c r="J10" s="36"/>
      <c r="K10" s="36"/>
      <c r="L10" s="36"/>
    </row>
    <row r="11" spans="1:15" ht="21" customHeight="1" thickTop="1">
      <c r="A11" s="36"/>
      <c r="B11" s="36"/>
      <c r="C11" s="36"/>
      <c r="D11" s="36"/>
      <c r="E11" s="36"/>
      <c r="F11" s="36"/>
      <c r="G11" s="50"/>
      <c r="H11" s="48" t="s">
        <v>92</v>
      </c>
      <c r="I11" s="470" t="str">
        <f>IF('【様式8-1】'!H8="","※参照シートにデータを貼りつけてください",'【様式8-1】'!H8)</f>
        <v>参照シートに情報を貼りつけてください</v>
      </c>
      <c r="J11" s="470"/>
      <c r="K11" s="470"/>
      <c r="L11" s="470"/>
      <c r="M11" s="49"/>
      <c r="N11" s="132"/>
      <c r="O11" s="453" t="s">
        <v>258</v>
      </c>
    </row>
    <row r="12" spans="1:15" ht="21" customHeight="1">
      <c r="A12" s="36"/>
      <c r="B12" s="36"/>
      <c r="C12" s="36"/>
      <c r="D12" s="36"/>
      <c r="E12" s="36"/>
      <c r="F12" s="36"/>
      <c r="G12" s="36"/>
      <c r="H12" s="48" t="s">
        <v>91</v>
      </c>
      <c r="I12" s="470" t="str">
        <f>IF('【様式8-1】'!H9="","※参照シートにデータを貼りつけてください",'【様式8-1】'!H9)</f>
        <v>参照シートに情報を貼りつけてください</v>
      </c>
      <c r="J12" s="470"/>
      <c r="K12" s="470"/>
      <c r="L12" s="470"/>
      <c r="M12" s="47"/>
      <c r="N12" s="132"/>
      <c r="O12" s="454"/>
    </row>
    <row r="13" spans="1:15" ht="21" customHeight="1">
      <c r="A13" s="36"/>
      <c r="B13" s="36"/>
      <c r="C13" s="36"/>
      <c r="D13" s="36"/>
      <c r="E13" s="36"/>
      <c r="F13" s="36"/>
      <c r="G13" s="36"/>
      <c r="H13" s="48" t="s">
        <v>43</v>
      </c>
      <c r="I13" s="470" t="str">
        <f>IF('【様式8-1】'!H10="","※参照シートにデータを貼りつけてください",'【様式8-1】'!H10)</f>
        <v>参照シートに情報を貼りつけてください</v>
      </c>
      <c r="J13" s="470"/>
      <c r="K13" s="470"/>
      <c r="L13" s="470"/>
      <c r="M13" s="47"/>
      <c r="N13" s="132"/>
      <c r="O13" s="454"/>
    </row>
    <row r="14" spans="1:15" ht="21" customHeight="1" thickBot="1">
      <c r="A14" s="36"/>
      <c r="B14" s="36"/>
      <c r="C14" s="36"/>
      <c r="D14" s="36"/>
      <c r="E14" s="36"/>
      <c r="F14" s="36"/>
      <c r="G14" s="36"/>
      <c r="H14" s="46" t="s">
        <v>38</v>
      </c>
      <c r="I14" s="470" t="str">
        <f>IF('【様式8-1】'!H11="","※参照シートにデータを貼りつけてください",'【様式8-1】'!H11)</f>
        <v>参照シートに情報を貼りつけてください</v>
      </c>
      <c r="J14" s="470"/>
      <c r="K14" s="470"/>
      <c r="L14" s="470"/>
      <c r="M14" s="45"/>
      <c r="O14" s="454"/>
    </row>
    <row r="15" spans="1:15" ht="18" customHeight="1" thickTop="1">
      <c r="A15" s="36"/>
      <c r="B15" s="36"/>
      <c r="C15" s="36"/>
      <c r="D15" s="36"/>
      <c r="E15" s="36"/>
      <c r="F15" s="36"/>
      <c r="G15" s="36"/>
      <c r="H15" s="44"/>
      <c r="I15" s="43"/>
      <c r="J15" s="43"/>
      <c r="K15" s="43"/>
      <c r="L15" s="43"/>
      <c r="O15" s="62"/>
    </row>
    <row r="16" spans="1:15" ht="18" customHeight="1">
      <c r="A16" s="36"/>
      <c r="B16" s="36"/>
      <c r="C16" s="36"/>
      <c r="D16" s="36"/>
      <c r="E16" s="36"/>
      <c r="F16" s="36"/>
      <c r="G16" s="36"/>
      <c r="H16" s="36"/>
      <c r="I16" s="36"/>
      <c r="J16" s="36"/>
      <c r="K16" s="36"/>
      <c r="L16" s="36"/>
      <c r="O16" s="62"/>
    </row>
    <row r="17" spans="1:14" ht="21" customHeight="1">
      <c r="A17" s="36"/>
      <c r="B17" s="469" t="s">
        <v>90</v>
      </c>
      <c r="C17" s="469"/>
      <c r="D17" s="469"/>
      <c r="E17" s="469"/>
      <c r="F17" s="469"/>
      <c r="G17" s="36" t="s">
        <v>89</v>
      </c>
      <c r="H17" s="36"/>
      <c r="I17" s="36"/>
      <c r="J17" s="36"/>
      <c r="K17" s="36"/>
      <c r="L17" s="36"/>
    </row>
    <row r="18" spans="1:14" ht="21" customHeight="1">
      <c r="A18" s="36"/>
      <c r="B18" s="42" t="str">
        <f>"2024年度｢国際青少年サイエンス交流事業（さくらサイエンスプログラム）"&amp;様式の説明!C7&amp;"｣"</f>
        <v>2024年度｢国際青少年サイエンス交流事業（さくらサイエンスプログラム）参照シートにデータを貼り付けてください｣</v>
      </c>
      <c r="C18" s="42"/>
      <c r="D18" s="42"/>
      <c r="E18" s="36"/>
      <c r="F18" s="36"/>
      <c r="G18" s="36"/>
      <c r="H18" s="36"/>
      <c r="I18" s="36"/>
      <c r="J18" s="36"/>
      <c r="K18" s="36"/>
      <c r="L18" s="36"/>
    </row>
    <row r="19" spans="1:14" ht="21" customHeight="1">
      <c r="A19" s="36"/>
      <c r="B19" s="471" t="s">
        <v>124</v>
      </c>
      <c r="C19" s="471"/>
      <c r="D19" s="471"/>
      <c r="E19" s="471"/>
      <c r="F19" s="471"/>
      <c r="G19" s="478" t="str">
        <f>IF(参照シート!C5="","参照シートに情報を貼りつけてください",参照シート!C5)&amp;"　）"</f>
        <v>参照シートに情報を貼りつけてください　）</v>
      </c>
      <c r="H19" s="478"/>
      <c r="I19" s="36"/>
      <c r="J19" s="36"/>
      <c r="K19" s="41"/>
      <c r="L19" s="41"/>
      <c r="M19" s="146" t="s">
        <v>257</v>
      </c>
      <c r="N19" s="40"/>
    </row>
    <row r="20" spans="1:14" ht="18" customHeight="1">
      <c r="A20" s="36"/>
      <c r="B20" s="36"/>
      <c r="C20" s="36"/>
      <c r="D20" s="36"/>
      <c r="E20" s="36"/>
      <c r="I20" s="36"/>
      <c r="J20" s="36"/>
      <c r="K20" s="36"/>
      <c r="L20" s="36"/>
    </row>
    <row r="21" spans="1:14" ht="18" customHeight="1">
      <c r="A21" s="36"/>
      <c r="B21" s="36"/>
      <c r="C21" s="36"/>
      <c r="D21" s="36"/>
      <c r="E21" s="36"/>
      <c r="F21" s="36"/>
      <c r="G21" s="36"/>
      <c r="H21" s="36"/>
      <c r="I21" s="36"/>
      <c r="J21" s="36"/>
      <c r="K21" s="36"/>
      <c r="L21" s="36"/>
    </row>
    <row r="22" spans="1:14" ht="18" customHeight="1">
      <c r="B22" s="36" t="s">
        <v>108</v>
      </c>
      <c r="C22" s="36"/>
      <c r="D22" s="36"/>
      <c r="E22" s="36"/>
      <c r="F22" s="36"/>
      <c r="G22" s="36"/>
      <c r="H22" s="36"/>
      <c r="I22" s="36"/>
      <c r="J22" s="36"/>
      <c r="K22" s="36"/>
      <c r="L22" s="36"/>
    </row>
    <row r="23" spans="1:14" ht="18" customHeight="1">
      <c r="A23" s="36"/>
      <c r="B23" s="36"/>
      <c r="C23" s="36"/>
      <c r="D23" s="36"/>
      <c r="E23" s="36"/>
      <c r="F23" s="36"/>
      <c r="G23" s="36"/>
      <c r="H23" s="36"/>
      <c r="I23" s="36"/>
      <c r="J23" s="36"/>
      <c r="K23" s="36"/>
      <c r="L23" s="36"/>
    </row>
    <row r="24" spans="1:14" ht="15" customHeight="1">
      <c r="A24" s="36"/>
      <c r="B24" s="36"/>
      <c r="C24" s="36"/>
      <c r="D24" s="36"/>
      <c r="E24" s="36"/>
      <c r="F24" s="36"/>
      <c r="G24" s="36"/>
      <c r="H24" s="36"/>
      <c r="L24" s="39"/>
    </row>
    <row r="25" spans="1:14" ht="15" customHeight="1">
      <c r="A25" s="36" t="s">
        <v>88</v>
      </c>
      <c r="B25" s="36"/>
      <c r="C25" s="36"/>
      <c r="D25" s="36"/>
      <c r="E25" s="36"/>
      <c r="F25" s="36"/>
      <c r="G25" s="36"/>
      <c r="H25" s="36"/>
      <c r="I25" s="36"/>
      <c r="J25" s="36"/>
      <c r="K25" s="36"/>
      <c r="L25" s="36"/>
    </row>
    <row r="26" spans="1:14" ht="15" customHeight="1">
      <c r="A26" s="36"/>
      <c r="B26" s="36"/>
      <c r="C26" s="36"/>
      <c r="D26" s="36"/>
      <c r="E26" s="36"/>
      <c r="F26" s="36"/>
      <c r="G26" s="36"/>
      <c r="H26" s="36"/>
      <c r="I26" s="36"/>
      <c r="J26" s="36"/>
      <c r="K26" s="36"/>
      <c r="L26" s="36"/>
    </row>
    <row r="27" spans="1:14" ht="15" customHeight="1">
      <c r="B27" s="39" t="s">
        <v>87</v>
      </c>
      <c r="C27" s="36" t="s">
        <v>86</v>
      </c>
      <c r="D27" s="36" t="s">
        <v>125</v>
      </c>
      <c r="E27" s="36" t="str">
        <f>IF(様式の説明!$F$7&lt;&gt;1,D27,C27)</f>
        <v>実施機関概要</v>
      </c>
      <c r="F27" s="36"/>
      <c r="G27" s="36"/>
      <c r="H27" s="36"/>
      <c r="I27" s="36"/>
      <c r="J27" s="36"/>
      <c r="K27" s="36"/>
      <c r="L27" s="36"/>
    </row>
    <row r="28" spans="1:14" ht="15" customHeight="1">
      <c r="B28" s="36"/>
      <c r="C28" s="36"/>
      <c r="D28" s="36"/>
      <c r="E28" s="36" t="s">
        <v>83</v>
      </c>
      <c r="F28" s="36"/>
      <c r="G28" s="36"/>
      <c r="H28" s="36"/>
      <c r="I28" s="36"/>
      <c r="J28" s="36"/>
      <c r="K28" s="36"/>
      <c r="L28" s="36"/>
    </row>
    <row r="29" spans="1:14" ht="15" customHeight="1">
      <c r="B29" s="36"/>
      <c r="C29" s="36"/>
      <c r="D29" s="36"/>
      <c r="E29" s="36"/>
      <c r="F29" s="36"/>
      <c r="G29" s="36"/>
      <c r="H29" s="36"/>
      <c r="I29" s="36"/>
      <c r="J29" s="36"/>
      <c r="K29" s="36"/>
      <c r="L29" s="36"/>
    </row>
    <row r="30" spans="1:14" ht="15" customHeight="1">
      <c r="B30" s="39" t="s">
        <v>85</v>
      </c>
      <c r="C30" s="36" t="s">
        <v>143</v>
      </c>
      <c r="D30" s="36" t="s">
        <v>144</v>
      </c>
      <c r="E30" s="36" t="str">
        <f>IF(様式の説明!$F$7&lt;&gt;1,D30,C30)</f>
        <v>参加機関概要</v>
      </c>
      <c r="F30" s="36"/>
      <c r="G30" s="36"/>
      <c r="H30" s="36"/>
      <c r="I30" s="36"/>
      <c r="J30" s="36"/>
      <c r="K30" s="36"/>
      <c r="L30" s="36"/>
    </row>
    <row r="31" spans="1:14" ht="15" customHeight="1">
      <c r="B31" s="36"/>
      <c r="C31" s="36"/>
      <c r="D31" s="36"/>
      <c r="E31" s="36" t="s">
        <v>83</v>
      </c>
      <c r="F31" s="36"/>
      <c r="G31" s="36"/>
      <c r="H31" s="36"/>
      <c r="I31" s="36"/>
      <c r="J31" s="36"/>
      <c r="K31" s="36"/>
      <c r="L31" s="36"/>
    </row>
    <row r="32" spans="1:14" ht="15" customHeight="1">
      <c r="B32" s="36"/>
      <c r="C32" s="36"/>
      <c r="D32" s="36"/>
      <c r="E32" s="36"/>
      <c r="F32" s="36"/>
      <c r="G32" s="36"/>
      <c r="H32" s="36"/>
      <c r="I32" s="36"/>
      <c r="J32" s="36"/>
      <c r="K32" s="36"/>
      <c r="L32" s="36"/>
    </row>
    <row r="33" spans="2:12" ht="15" customHeight="1">
      <c r="B33" s="39" t="s">
        <v>131</v>
      </c>
      <c r="C33" s="36" t="s">
        <v>130</v>
      </c>
      <c r="D33" s="36" t="s">
        <v>126</v>
      </c>
      <c r="E33" s="36" t="str">
        <f>IF(様式の説明!$F$7&lt;&gt;1,D33,C33)</f>
        <v>実施体制について</v>
      </c>
      <c r="F33" s="36"/>
      <c r="G33" s="36"/>
      <c r="H33" s="36"/>
      <c r="I33" s="36"/>
      <c r="J33" s="36"/>
      <c r="K33" s="36"/>
      <c r="L33" s="36"/>
    </row>
    <row r="34" spans="2:12" ht="15" customHeight="1">
      <c r="B34" s="36"/>
      <c r="C34" s="36"/>
      <c r="D34" s="36"/>
      <c r="E34" s="36" t="s">
        <v>83</v>
      </c>
      <c r="F34" s="36"/>
      <c r="G34" s="36"/>
      <c r="H34" s="36"/>
      <c r="I34" s="36"/>
      <c r="J34" s="36"/>
      <c r="K34" s="36"/>
      <c r="L34" s="36"/>
    </row>
    <row r="35" spans="2:12" ht="15" customHeight="1">
      <c r="B35" s="36"/>
      <c r="C35" s="36"/>
      <c r="D35" s="36"/>
      <c r="E35" s="36"/>
      <c r="F35" s="36"/>
      <c r="G35" s="36"/>
      <c r="H35" s="36"/>
      <c r="I35" s="36"/>
      <c r="J35" s="36"/>
      <c r="K35" s="36"/>
      <c r="L35" s="36"/>
    </row>
    <row r="36" spans="2:12" ht="15" customHeight="1">
      <c r="B36" s="39" t="s">
        <v>84</v>
      </c>
      <c r="C36" s="36" t="s">
        <v>81</v>
      </c>
      <c r="D36" s="36" t="s">
        <v>127</v>
      </c>
      <c r="E36" s="36" t="str">
        <f>IF(様式の説明!$F$7&lt;&gt;1,D36,C36)</f>
        <v>実施内容</v>
      </c>
      <c r="F36" s="36"/>
      <c r="G36" s="36"/>
      <c r="H36" s="36"/>
      <c r="I36" s="36"/>
      <c r="J36" s="36"/>
      <c r="K36" s="36"/>
      <c r="L36" s="36"/>
    </row>
    <row r="37" spans="2:12" ht="15" customHeight="1">
      <c r="B37" s="36"/>
      <c r="C37" s="36"/>
      <c r="D37" s="36"/>
      <c r="E37" s="36" t="s">
        <v>80</v>
      </c>
      <c r="F37" s="36"/>
      <c r="G37" s="36"/>
      <c r="H37" s="36"/>
      <c r="I37" s="36"/>
      <c r="J37" s="36"/>
      <c r="K37" s="36"/>
      <c r="L37" s="36"/>
    </row>
    <row r="38" spans="2:12" ht="15" customHeight="1">
      <c r="B38" s="36"/>
      <c r="C38" s="36"/>
      <c r="D38" s="36"/>
      <c r="E38" s="36"/>
      <c r="F38" s="36"/>
      <c r="G38" s="36"/>
      <c r="H38" s="36"/>
      <c r="I38" s="36"/>
      <c r="J38" s="36"/>
      <c r="K38" s="36"/>
      <c r="L38" s="36"/>
    </row>
    <row r="39" spans="2:12" ht="15" customHeight="1">
      <c r="B39" s="39" t="s">
        <v>82</v>
      </c>
      <c r="C39" s="36" t="s">
        <v>78</v>
      </c>
      <c r="D39" s="39" t="s">
        <v>129</v>
      </c>
      <c r="E39" s="36" t="str">
        <f>IF(様式の説明!$F$7&lt;&gt;1,D39,C39)</f>
        <v>参加者情報</v>
      </c>
      <c r="F39" s="36"/>
      <c r="G39" s="36"/>
      <c r="H39" s="36"/>
      <c r="I39" s="36"/>
      <c r="J39" s="36"/>
      <c r="K39" s="36"/>
      <c r="L39" s="36"/>
    </row>
    <row r="40" spans="2:12" ht="15" customHeight="1">
      <c r="B40" s="36"/>
      <c r="C40" s="36"/>
      <c r="D40" s="36"/>
      <c r="E40" s="36" t="s">
        <v>80</v>
      </c>
      <c r="F40" s="36"/>
      <c r="G40" s="36"/>
      <c r="H40" s="36"/>
      <c r="I40" s="36"/>
      <c r="J40" s="36"/>
      <c r="K40" s="36"/>
      <c r="L40" s="36"/>
    </row>
    <row r="41" spans="2:12" ht="15" customHeight="1">
      <c r="B41" s="36"/>
      <c r="C41" s="36"/>
      <c r="D41" s="36"/>
      <c r="E41" s="36"/>
      <c r="F41" s="36"/>
      <c r="G41" s="36"/>
      <c r="H41" s="36"/>
      <c r="I41" s="36"/>
      <c r="J41" s="36"/>
      <c r="K41" s="36"/>
      <c r="L41" s="36"/>
    </row>
    <row r="42" spans="2:12" ht="15" customHeight="1">
      <c r="B42" s="39" t="s">
        <v>79</v>
      </c>
      <c r="C42" s="36"/>
      <c r="D42" s="36"/>
      <c r="E42" s="36" t="s">
        <v>76</v>
      </c>
      <c r="F42" s="36"/>
      <c r="G42" s="36"/>
      <c r="H42" s="36"/>
      <c r="I42" s="36"/>
      <c r="J42" s="36"/>
      <c r="K42" s="36"/>
      <c r="L42" s="36"/>
    </row>
    <row r="43" spans="2:12" ht="15" customHeight="1">
      <c r="B43" s="36"/>
      <c r="C43" s="36"/>
      <c r="D43" s="36"/>
      <c r="E43" s="36" t="s">
        <v>75</v>
      </c>
      <c r="F43" s="36"/>
      <c r="G43" s="36"/>
      <c r="H43" s="36"/>
      <c r="I43" s="36"/>
      <c r="J43" s="36"/>
      <c r="K43" s="36"/>
      <c r="L43" s="36"/>
    </row>
    <row r="44" spans="2:12" ht="15" customHeight="1">
      <c r="B44" s="36"/>
      <c r="C44" s="36"/>
      <c r="D44" s="36"/>
      <c r="E44" s="36"/>
      <c r="F44" s="36"/>
      <c r="G44" s="36"/>
      <c r="H44" s="36"/>
      <c r="I44" s="36"/>
      <c r="J44" s="36"/>
      <c r="K44" s="36"/>
      <c r="L44" s="36"/>
    </row>
    <row r="45" spans="2:12" ht="15" customHeight="1">
      <c r="B45" s="39" t="s">
        <v>77</v>
      </c>
      <c r="C45" s="36"/>
      <c r="D45" s="36"/>
      <c r="E45" s="36" t="s">
        <v>74</v>
      </c>
      <c r="F45" s="36"/>
      <c r="G45" s="36"/>
      <c r="H45" s="36"/>
      <c r="I45" s="36"/>
      <c r="J45" s="36"/>
      <c r="K45" s="36"/>
      <c r="L45" s="36"/>
    </row>
    <row r="46" spans="2:12" ht="15" customHeight="1">
      <c r="B46" s="36"/>
      <c r="C46" s="36"/>
      <c r="D46" s="36"/>
      <c r="E46" s="36" t="s">
        <v>72</v>
      </c>
      <c r="F46" s="36"/>
      <c r="G46" s="36"/>
      <c r="H46" s="36"/>
      <c r="I46" s="36"/>
      <c r="J46" s="36"/>
      <c r="K46" s="36"/>
      <c r="L46" s="36"/>
    </row>
    <row r="47" spans="2:12" ht="15" customHeight="1">
      <c r="B47" s="36"/>
      <c r="C47" s="36"/>
      <c r="D47" s="36"/>
      <c r="E47" s="36"/>
      <c r="F47" s="36"/>
      <c r="G47" s="36"/>
      <c r="H47" s="36"/>
      <c r="I47" s="36"/>
      <c r="J47" s="36"/>
      <c r="K47" s="36"/>
      <c r="L47" s="36"/>
    </row>
    <row r="48" spans="2:12" ht="15" customHeight="1">
      <c r="B48" s="39" t="s">
        <v>132</v>
      </c>
      <c r="C48" s="36" t="s">
        <v>73</v>
      </c>
      <c r="D48" s="36" t="s">
        <v>128</v>
      </c>
      <c r="E48" s="36" t="str">
        <f>IF(様式の説明!$F$7&lt;&gt;1,D48,C48)</f>
        <v>参加者修了報告書</v>
      </c>
      <c r="F48" s="36"/>
      <c r="G48" s="36"/>
      <c r="H48" s="36"/>
    </row>
    <row r="49" spans="1:15" ht="15" customHeight="1">
      <c r="B49" s="36"/>
      <c r="C49" s="36"/>
      <c r="D49" s="36"/>
      <c r="E49" s="36" t="str">
        <f>IF(様式の説明!C7&lt;&gt;"さくら招へいプログラム代替オンライン交流","別添記載のとおり。","代替オンライン交流のため提出なし")</f>
        <v>別添記載のとおり。</v>
      </c>
      <c r="F49" s="36"/>
      <c r="G49" s="36"/>
    </row>
    <row r="50" spans="1:15" ht="15" customHeight="1">
      <c r="B50" s="36"/>
      <c r="C50" s="36"/>
      <c r="D50" s="36"/>
      <c r="E50" s="36"/>
      <c r="F50" s="36"/>
      <c r="G50" s="36"/>
      <c r="H50" s="36"/>
    </row>
    <row r="51" spans="1:15" ht="15" customHeight="1">
      <c r="B51" s="39" t="s">
        <v>145</v>
      </c>
      <c r="C51" s="36"/>
      <c r="D51" s="39"/>
      <c r="E51" s="36" t="s">
        <v>70</v>
      </c>
      <c r="F51" s="36"/>
      <c r="G51" s="36"/>
      <c r="H51" s="36"/>
      <c r="I51" s="36"/>
      <c r="J51" s="36"/>
      <c r="K51" s="36"/>
      <c r="L51" s="36"/>
    </row>
    <row r="52" spans="1:15" ht="15" customHeight="1">
      <c r="B52" s="36"/>
      <c r="C52" s="36"/>
      <c r="D52" s="36"/>
      <c r="E52" s="36" t="s">
        <v>69</v>
      </c>
      <c r="F52" s="36"/>
      <c r="G52" s="36"/>
      <c r="H52" s="36"/>
      <c r="I52" s="36"/>
      <c r="J52" s="36"/>
      <c r="K52" s="36"/>
      <c r="L52" s="36"/>
    </row>
    <row r="53" spans="1:15" ht="15" customHeight="1">
      <c r="B53" s="36"/>
      <c r="C53" s="36"/>
      <c r="D53" s="36"/>
      <c r="E53" s="36"/>
      <c r="F53" s="36"/>
      <c r="G53" s="36"/>
      <c r="H53" s="36"/>
      <c r="I53" s="36"/>
      <c r="J53" s="36"/>
      <c r="K53" s="36"/>
      <c r="L53" s="36"/>
    </row>
    <row r="54" spans="1:15" ht="15" customHeight="1" thickBot="1">
      <c r="B54" s="39" t="s">
        <v>71</v>
      </c>
      <c r="C54" s="39"/>
      <c r="D54" s="39"/>
      <c r="E54" s="36" t="s">
        <v>106</v>
      </c>
      <c r="F54" s="36"/>
      <c r="G54" s="36"/>
      <c r="H54" s="36"/>
      <c r="I54" s="36"/>
      <c r="J54" s="36"/>
      <c r="K54" s="36"/>
      <c r="L54" s="36"/>
    </row>
    <row r="55" spans="1:15" ht="60" customHeight="1">
      <c r="A55" s="36"/>
      <c r="E55" s="477" t="s">
        <v>65</v>
      </c>
      <c r="F55" s="477"/>
      <c r="G55" s="477"/>
      <c r="H55" s="477"/>
      <c r="I55" s="477"/>
      <c r="J55" s="477"/>
      <c r="K55" s="477"/>
      <c r="L55" s="477"/>
      <c r="M55" s="12"/>
      <c r="N55" s="25"/>
      <c r="O55" s="474" t="s">
        <v>134</v>
      </c>
    </row>
    <row r="56" spans="1:15" ht="60" customHeight="1" thickBot="1">
      <c r="A56" s="36"/>
      <c r="E56" s="477"/>
      <c r="F56" s="477"/>
      <c r="G56" s="477"/>
      <c r="H56" s="477"/>
      <c r="I56" s="477"/>
      <c r="J56" s="477"/>
      <c r="K56" s="477"/>
      <c r="L56" s="477"/>
      <c r="M56" s="71"/>
      <c r="N56" s="25"/>
      <c r="O56" s="475"/>
    </row>
    <row r="57" spans="1:15" ht="23.25" customHeight="1">
      <c r="B57" s="39" t="s">
        <v>68</v>
      </c>
      <c r="C57" s="39"/>
      <c r="D57" s="39"/>
      <c r="E57" s="36" t="s">
        <v>67</v>
      </c>
      <c r="F57" s="36"/>
      <c r="G57" s="36"/>
      <c r="H57" s="36"/>
      <c r="I57" s="36"/>
      <c r="J57" s="36"/>
      <c r="K57" s="36"/>
      <c r="L57" s="36"/>
    </row>
    <row r="58" spans="1:15" ht="60" customHeight="1">
      <c r="A58" s="36"/>
      <c r="E58" s="477" t="s">
        <v>65</v>
      </c>
      <c r="F58" s="477"/>
      <c r="G58" s="477"/>
      <c r="H58" s="477"/>
      <c r="I58" s="477"/>
      <c r="J58" s="477"/>
      <c r="K58" s="477"/>
      <c r="L58" s="477"/>
    </row>
    <row r="59" spans="1:15" ht="60" customHeight="1">
      <c r="A59" s="36"/>
      <c r="E59" s="477"/>
      <c r="F59" s="477"/>
      <c r="G59" s="477"/>
      <c r="H59" s="477"/>
      <c r="I59" s="477"/>
      <c r="J59" s="477"/>
      <c r="K59" s="477"/>
      <c r="L59" s="477"/>
    </row>
    <row r="60" spans="1:15" ht="9" customHeight="1">
      <c r="A60" s="36"/>
      <c r="B60" s="38"/>
      <c r="C60" s="38"/>
      <c r="D60" s="38"/>
      <c r="E60" s="38"/>
      <c r="F60" s="38"/>
      <c r="G60" s="38"/>
      <c r="H60" s="38"/>
      <c r="I60" s="38"/>
      <c r="J60" s="38"/>
      <c r="K60" s="38"/>
      <c r="L60" s="38"/>
    </row>
    <row r="61" spans="1:15" ht="15" customHeight="1" thickBot="1">
      <c r="A61" s="36" t="s">
        <v>66</v>
      </c>
      <c r="B61" s="36"/>
      <c r="C61" s="36"/>
      <c r="D61" s="36"/>
      <c r="E61" s="36"/>
      <c r="F61" s="36"/>
      <c r="G61" s="36"/>
      <c r="H61" s="36"/>
      <c r="I61" s="36"/>
      <c r="J61" s="36"/>
      <c r="K61" s="36"/>
      <c r="L61" s="36"/>
    </row>
    <row r="62" spans="1:15" ht="60" customHeight="1">
      <c r="A62" s="36"/>
      <c r="E62" s="477" t="s">
        <v>65</v>
      </c>
      <c r="F62" s="477"/>
      <c r="G62" s="477"/>
      <c r="H62" s="477"/>
      <c r="I62" s="477"/>
      <c r="J62" s="477"/>
      <c r="K62" s="477"/>
      <c r="L62" s="477"/>
      <c r="M62" s="12"/>
      <c r="N62" s="25"/>
      <c r="O62" s="474" t="s">
        <v>133</v>
      </c>
    </row>
    <row r="63" spans="1:15" ht="60" customHeight="1">
      <c r="A63" s="36"/>
      <c r="E63" s="477"/>
      <c r="F63" s="477"/>
      <c r="G63" s="477"/>
      <c r="H63" s="477"/>
      <c r="I63" s="477"/>
      <c r="J63" s="477"/>
      <c r="K63" s="477"/>
      <c r="L63" s="477"/>
      <c r="M63" s="16"/>
      <c r="N63" s="25"/>
      <c r="O63" s="474"/>
    </row>
    <row r="64" spans="1:15" ht="60" customHeight="1" thickBot="1">
      <c r="A64" s="36"/>
      <c r="E64" s="477"/>
      <c r="F64" s="477"/>
      <c r="G64" s="477"/>
      <c r="H64" s="477"/>
      <c r="I64" s="477"/>
      <c r="J64" s="477"/>
      <c r="K64" s="477"/>
      <c r="L64" s="477"/>
      <c r="M64" s="71"/>
      <c r="N64" s="25"/>
      <c r="O64" s="474"/>
    </row>
    <row r="65" spans="1:15" ht="12" customHeight="1">
      <c r="A65" s="36"/>
      <c r="E65" s="74"/>
      <c r="F65" s="74"/>
      <c r="G65" s="74"/>
      <c r="H65" s="74"/>
      <c r="I65" s="74"/>
      <c r="J65" s="74"/>
      <c r="K65" s="74"/>
      <c r="L65" s="74"/>
      <c r="O65" s="72"/>
    </row>
    <row r="66" spans="1:15" ht="15" customHeight="1">
      <c r="A66" s="36" t="s">
        <v>64</v>
      </c>
      <c r="B66" s="36"/>
      <c r="C66" s="36"/>
      <c r="D66" s="36"/>
      <c r="E66" s="36"/>
      <c r="F66" s="36"/>
      <c r="G66" s="36"/>
      <c r="H66" s="36"/>
      <c r="I66" s="36"/>
      <c r="J66" s="36"/>
      <c r="K66" s="36"/>
      <c r="L66" s="36"/>
    </row>
    <row r="67" spans="1:15" ht="15" customHeight="1">
      <c r="A67" s="36"/>
      <c r="B67" s="36" t="s">
        <v>63</v>
      </c>
      <c r="C67" s="36"/>
      <c r="D67" s="36"/>
      <c r="E67" s="36"/>
      <c r="F67" s="466" t="s">
        <v>60</v>
      </c>
      <c r="G67" s="466"/>
      <c r="H67" s="466"/>
      <c r="I67" s="466"/>
      <c r="J67" s="466"/>
      <c r="K67" s="466"/>
      <c r="L67" s="466"/>
      <c r="O67" s="467" t="s">
        <v>267</v>
      </c>
    </row>
    <row r="68" spans="1:15" ht="15" customHeight="1">
      <c r="A68" s="36"/>
      <c r="C68" s="70"/>
      <c r="D68" s="70"/>
      <c r="E68" s="456" t="s">
        <v>59</v>
      </c>
      <c r="F68" s="457"/>
      <c r="G68" s="457"/>
      <c r="H68" s="457"/>
      <c r="I68" s="458"/>
      <c r="J68" s="37"/>
      <c r="K68" s="75"/>
      <c r="L68" s="75"/>
      <c r="O68" s="468"/>
    </row>
    <row r="69" spans="1:15" ht="15" customHeight="1">
      <c r="A69" s="36"/>
      <c r="B69" s="75"/>
      <c r="C69" s="70"/>
      <c r="D69" s="70"/>
      <c r="E69" s="459"/>
      <c r="F69" s="460"/>
      <c r="G69" s="460"/>
      <c r="H69" s="460"/>
      <c r="I69" s="461"/>
      <c r="J69" s="37"/>
      <c r="K69" s="75"/>
      <c r="L69" s="75"/>
      <c r="O69" s="468"/>
    </row>
    <row r="70" spans="1:15" ht="15" customHeight="1">
      <c r="A70" s="36"/>
      <c r="B70" s="75"/>
      <c r="C70" s="70"/>
      <c r="D70" s="70"/>
      <c r="E70" s="459"/>
      <c r="F70" s="460"/>
      <c r="G70" s="460"/>
      <c r="H70" s="460"/>
      <c r="I70" s="461"/>
      <c r="J70" s="37"/>
      <c r="K70" s="75"/>
      <c r="L70" s="75"/>
      <c r="O70" s="468"/>
    </row>
    <row r="71" spans="1:15" ht="15" customHeight="1">
      <c r="A71" s="36"/>
      <c r="B71" s="75"/>
      <c r="C71" s="70"/>
      <c r="D71" s="70"/>
      <c r="E71" s="459"/>
      <c r="F71" s="460"/>
      <c r="G71" s="460"/>
      <c r="H71" s="460"/>
      <c r="I71" s="461"/>
      <c r="J71" s="37"/>
      <c r="K71" s="75"/>
      <c r="L71" s="75"/>
      <c r="O71" s="468"/>
    </row>
    <row r="72" spans="1:15" ht="15" customHeight="1">
      <c r="A72" s="36"/>
      <c r="B72" s="75"/>
      <c r="C72" s="70"/>
      <c r="D72" s="70"/>
      <c r="E72" s="459"/>
      <c r="F72" s="460"/>
      <c r="G72" s="460"/>
      <c r="H72" s="460"/>
      <c r="I72" s="461"/>
      <c r="J72" s="37"/>
      <c r="K72" s="75"/>
      <c r="L72" s="75"/>
    </row>
    <row r="73" spans="1:15" ht="15" customHeight="1">
      <c r="A73" s="36"/>
      <c r="B73" s="75"/>
      <c r="C73" s="70"/>
      <c r="D73" s="70"/>
      <c r="E73" s="459"/>
      <c r="F73" s="460"/>
      <c r="G73" s="460"/>
      <c r="H73" s="460"/>
      <c r="I73" s="461"/>
      <c r="J73" s="37"/>
      <c r="K73" s="75"/>
      <c r="L73" s="75"/>
      <c r="O73" s="455" t="s">
        <v>262</v>
      </c>
    </row>
    <row r="74" spans="1:15" ht="15" customHeight="1">
      <c r="A74" s="36"/>
      <c r="B74" s="75"/>
      <c r="C74" s="70"/>
      <c r="D74" s="70"/>
      <c r="E74" s="459"/>
      <c r="F74" s="460"/>
      <c r="G74" s="460"/>
      <c r="H74" s="460"/>
      <c r="I74" s="461"/>
      <c r="J74" s="37"/>
      <c r="K74" s="75"/>
      <c r="L74" s="75"/>
      <c r="O74" s="455"/>
    </row>
    <row r="75" spans="1:15" ht="15" customHeight="1">
      <c r="A75" s="36"/>
      <c r="B75" s="75"/>
      <c r="C75" s="70"/>
      <c r="D75" s="70"/>
      <c r="E75" s="459"/>
      <c r="F75" s="460"/>
      <c r="G75" s="460"/>
      <c r="H75" s="460"/>
      <c r="I75" s="461"/>
      <c r="J75" s="37"/>
      <c r="K75" s="75"/>
      <c r="L75" s="75"/>
      <c r="O75" s="455"/>
    </row>
    <row r="76" spans="1:15" ht="15" customHeight="1">
      <c r="A76" s="36"/>
      <c r="B76" s="75"/>
      <c r="C76" s="70"/>
      <c r="D76" s="70"/>
      <c r="E76" s="459"/>
      <c r="F76" s="460"/>
      <c r="G76" s="460"/>
      <c r="H76" s="460"/>
      <c r="I76" s="461"/>
      <c r="J76" s="37"/>
      <c r="K76" s="75"/>
      <c r="L76" s="75"/>
      <c r="O76" s="455"/>
    </row>
    <row r="77" spans="1:15" ht="15" customHeight="1">
      <c r="A77" s="36"/>
      <c r="B77" s="75"/>
      <c r="C77" s="70"/>
      <c r="D77" s="70"/>
      <c r="E77" s="459"/>
      <c r="F77" s="460"/>
      <c r="G77" s="460"/>
      <c r="H77" s="460"/>
      <c r="I77" s="461"/>
      <c r="J77" s="37"/>
      <c r="K77" s="75"/>
      <c r="L77" s="75"/>
      <c r="O77" s="455"/>
    </row>
    <row r="78" spans="1:15" ht="15" customHeight="1">
      <c r="A78" s="36"/>
      <c r="B78" s="75"/>
      <c r="C78" s="70"/>
      <c r="D78" s="70"/>
      <c r="E78" s="459"/>
      <c r="F78" s="460"/>
      <c r="G78" s="460"/>
      <c r="H78" s="460"/>
      <c r="I78" s="461"/>
      <c r="J78" s="37"/>
      <c r="K78" s="75"/>
      <c r="L78" s="75"/>
      <c r="O78" s="455"/>
    </row>
    <row r="79" spans="1:15" ht="15" customHeight="1">
      <c r="A79" s="36"/>
      <c r="B79" s="75"/>
      <c r="C79" s="70"/>
      <c r="D79" s="70"/>
      <c r="E79" s="459"/>
      <c r="F79" s="460"/>
      <c r="G79" s="460"/>
      <c r="H79" s="460"/>
      <c r="I79" s="461"/>
      <c r="J79" s="37"/>
      <c r="K79" s="75"/>
      <c r="L79" s="75"/>
      <c r="O79" s="455"/>
    </row>
    <row r="80" spans="1:15" ht="15" customHeight="1">
      <c r="A80" s="36"/>
      <c r="B80" s="75"/>
      <c r="C80" s="70"/>
      <c r="D80" s="70"/>
      <c r="E80" s="459"/>
      <c r="F80" s="460"/>
      <c r="G80" s="460"/>
      <c r="H80" s="460"/>
      <c r="I80" s="461"/>
      <c r="J80" s="37"/>
      <c r="K80" s="75"/>
      <c r="L80" s="75"/>
      <c r="O80" s="455"/>
    </row>
    <row r="81" spans="1:15" ht="15" customHeight="1">
      <c r="A81" s="36"/>
      <c r="B81" s="75"/>
      <c r="C81" s="70"/>
      <c r="D81" s="70"/>
      <c r="E81" s="459"/>
      <c r="F81" s="460"/>
      <c r="G81" s="460"/>
      <c r="H81" s="460"/>
      <c r="I81" s="461"/>
      <c r="J81" s="37"/>
      <c r="K81" s="75"/>
      <c r="L81" s="75"/>
      <c r="O81" s="455"/>
    </row>
    <row r="82" spans="1:15" ht="15" customHeight="1">
      <c r="A82" s="36"/>
      <c r="B82" s="75"/>
      <c r="C82" s="70"/>
      <c r="D82" s="70"/>
      <c r="E82" s="462"/>
      <c r="F82" s="463"/>
      <c r="G82" s="463"/>
      <c r="H82" s="463"/>
      <c r="I82" s="464"/>
      <c r="J82" s="37"/>
      <c r="K82" s="75"/>
      <c r="L82" s="75"/>
      <c r="O82" s="455"/>
    </row>
    <row r="83" spans="1:15" ht="15" customHeight="1">
      <c r="A83" s="36"/>
      <c r="B83" s="75"/>
      <c r="C83" s="75"/>
      <c r="D83" s="75"/>
      <c r="E83" s="75"/>
      <c r="F83" s="75"/>
      <c r="G83" s="75"/>
      <c r="H83" s="75"/>
      <c r="I83" s="75"/>
      <c r="J83" s="75"/>
      <c r="K83" s="75"/>
      <c r="L83" s="75"/>
      <c r="O83" s="455"/>
    </row>
    <row r="84" spans="1:15" ht="15" customHeight="1">
      <c r="A84" s="36"/>
      <c r="B84" s="465" t="s">
        <v>62</v>
      </c>
      <c r="C84" s="465"/>
      <c r="D84" s="465"/>
      <c r="E84" s="465"/>
      <c r="F84" s="466" t="s">
        <v>60</v>
      </c>
      <c r="G84" s="466"/>
      <c r="H84" s="466"/>
      <c r="I84" s="466"/>
      <c r="J84" s="466"/>
      <c r="K84" s="466"/>
      <c r="L84" s="466"/>
      <c r="O84" s="455"/>
    </row>
    <row r="85" spans="1:15" ht="15" customHeight="1">
      <c r="A85" s="36"/>
      <c r="C85" s="70"/>
      <c r="D85" s="70"/>
      <c r="E85" s="456" t="s">
        <v>59</v>
      </c>
      <c r="F85" s="457"/>
      <c r="G85" s="457"/>
      <c r="H85" s="457"/>
      <c r="I85" s="458"/>
      <c r="J85" s="37"/>
      <c r="K85" s="75"/>
      <c r="L85" s="75"/>
      <c r="O85" s="455"/>
    </row>
    <row r="86" spans="1:15" ht="15" customHeight="1">
      <c r="A86" s="36"/>
      <c r="B86" s="75"/>
      <c r="C86" s="70"/>
      <c r="D86" s="70"/>
      <c r="E86" s="459"/>
      <c r="F86" s="460"/>
      <c r="G86" s="460"/>
      <c r="H86" s="460"/>
      <c r="I86" s="461"/>
      <c r="J86" s="37"/>
      <c r="K86" s="75"/>
      <c r="L86" s="75"/>
      <c r="O86" s="455"/>
    </row>
    <row r="87" spans="1:15" ht="15" customHeight="1">
      <c r="A87" s="36"/>
      <c r="B87" s="75"/>
      <c r="C87" s="70"/>
      <c r="D87" s="70"/>
      <c r="E87" s="459"/>
      <c r="F87" s="460"/>
      <c r="G87" s="460"/>
      <c r="H87" s="460"/>
      <c r="I87" s="461"/>
      <c r="J87" s="37"/>
      <c r="K87" s="75"/>
      <c r="L87" s="75"/>
      <c r="O87" s="455"/>
    </row>
    <row r="88" spans="1:15" ht="15" customHeight="1">
      <c r="A88" s="36"/>
      <c r="B88" s="75"/>
      <c r="C88" s="70"/>
      <c r="D88" s="70"/>
      <c r="E88" s="459"/>
      <c r="F88" s="460"/>
      <c r="G88" s="460"/>
      <c r="H88" s="460"/>
      <c r="I88" s="461"/>
      <c r="J88" s="37"/>
      <c r="K88" s="75"/>
      <c r="L88" s="75"/>
      <c r="O88" s="455"/>
    </row>
    <row r="89" spans="1:15" ht="15" customHeight="1">
      <c r="A89" s="36"/>
      <c r="B89" s="75"/>
      <c r="C89" s="70"/>
      <c r="D89" s="70"/>
      <c r="E89" s="459"/>
      <c r="F89" s="460"/>
      <c r="G89" s="460"/>
      <c r="H89" s="460"/>
      <c r="I89" s="461"/>
      <c r="J89" s="37"/>
      <c r="K89" s="75"/>
      <c r="L89" s="75"/>
      <c r="O89" s="455"/>
    </row>
    <row r="90" spans="1:15" ht="15" customHeight="1">
      <c r="A90" s="36"/>
      <c r="B90" s="75"/>
      <c r="C90" s="70"/>
      <c r="D90" s="70"/>
      <c r="E90" s="459"/>
      <c r="F90" s="460"/>
      <c r="G90" s="460"/>
      <c r="H90" s="460"/>
      <c r="I90" s="461"/>
      <c r="J90" s="37"/>
      <c r="K90" s="75"/>
      <c r="L90" s="75"/>
    </row>
    <row r="91" spans="1:15" ht="15" customHeight="1">
      <c r="A91" s="36"/>
      <c r="B91" s="75"/>
      <c r="C91" s="70"/>
      <c r="D91" s="70"/>
      <c r="E91" s="459"/>
      <c r="F91" s="460"/>
      <c r="G91" s="460"/>
      <c r="H91" s="460"/>
      <c r="I91" s="461"/>
      <c r="J91" s="37"/>
      <c r="K91" s="75"/>
      <c r="L91" s="75"/>
    </row>
    <row r="92" spans="1:15" ht="15" customHeight="1">
      <c r="A92" s="36"/>
      <c r="B92" s="75"/>
      <c r="C92" s="70"/>
      <c r="D92" s="70"/>
      <c r="E92" s="459"/>
      <c r="F92" s="460"/>
      <c r="G92" s="460"/>
      <c r="H92" s="460"/>
      <c r="I92" s="461"/>
      <c r="J92" s="37"/>
      <c r="K92" s="75"/>
      <c r="L92" s="75"/>
    </row>
    <row r="93" spans="1:15" ht="15" customHeight="1">
      <c r="A93" s="36"/>
      <c r="B93" s="75"/>
      <c r="C93" s="70"/>
      <c r="D93" s="70"/>
      <c r="E93" s="459"/>
      <c r="F93" s="460"/>
      <c r="G93" s="460"/>
      <c r="H93" s="460"/>
      <c r="I93" s="461"/>
      <c r="J93" s="37"/>
      <c r="K93" s="75"/>
      <c r="L93" s="75"/>
    </row>
    <row r="94" spans="1:15" ht="15" customHeight="1">
      <c r="A94" s="36"/>
      <c r="B94" s="75"/>
      <c r="C94" s="70"/>
      <c r="D94" s="70"/>
      <c r="E94" s="459"/>
      <c r="F94" s="460"/>
      <c r="G94" s="460"/>
      <c r="H94" s="460"/>
      <c r="I94" s="461"/>
      <c r="J94" s="37"/>
      <c r="K94" s="75"/>
      <c r="L94" s="75"/>
    </row>
    <row r="95" spans="1:15" ht="15" customHeight="1">
      <c r="A95" s="36"/>
      <c r="B95" s="75"/>
      <c r="C95" s="70"/>
      <c r="D95" s="70"/>
      <c r="E95" s="459"/>
      <c r="F95" s="460"/>
      <c r="G95" s="460"/>
      <c r="H95" s="460"/>
      <c r="I95" s="461"/>
      <c r="J95" s="37"/>
      <c r="K95" s="75"/>
      <c r="L95" s="75"/>
    </row>
    <row r="96" spans="1:15" ht="15" customHeight="1">
      <c r="A96" s="36"/>
      <c r="B96" s="75"/>
      <c r="C96" s="70"/>
      <c r="D96" s="70"/>
      <c r="E96" s="459"/>
      <c r="F96" s="460"/>
      <c r="G96" s="460"/>
      <c r="H96" s="460"/>
      <c r="I96" s="461"/>
      <c r="J96" s="37"/>
      <c r="K96" s="75"/>
      <c r="L96" s="75"/>
    </row>
    <row r="97" spans="1:12" ht="15" customHeight="1">
      <c r="A97" s="36"/>
      <c r="B97" s="75"/>
      <c r="C97" s="70"/>
      <c r="D97" s="70"/>
      <c r="E97" s="459"/>
      <c r="F97" s="460"/>
      <c r="G97" s="460"/>
      <c r="H97" s="460"/>
      <c r="I97" s="461"/>
      <c r="J97" s="37"/>
      <c r="K97" s="75"/>
      <c r="L97" s="75"/>
    </row>
    <row r="98" spans="1:12" ht="15" customHeight="1">
      <c r="A98" s="36"/>
      <c r="B98" s="75"/>
      <c r="C98" s="70"/>
      <c r="D98" s="70"/>
      <c r="E98" s="459"/>
      <c r="F98" s="460"/>
      <c r="G98" s="460"/>
      <c r="H98" s="460"/>
      <c r="I98" s="461"/>
      <c r="J98" s="37"/>
      <c r="K98" s="75"/>
      <c r="L98" s="75"/>
    </row>
    <row r="99" spans="1:12" ht="15" customHeight="1">
      <c r="A99" s="36"/>
      <c r="B99" s="75"/>
      <c r="C99" s="70"/>
      <c r="D99" s="70"/>
      <c r="E99" s="462"/>
      <c r="F99" s="463"/>
      <c r="G99" s="463"/>
      <c r="H99" s="463"/>
      <c r="I99" s="464"/>
      <c r="J99" s="37"/>
      <c r="K99" s="75"/>
      <c r="L99" s="75"/>
    </row>
    <row r="100" spans="1:12" ht="15" customHeight="1">
      <c r="A100" s="36"/>
      <c r="B100" s="75"/>
      <c r="C100" s="75"/>
      <c r="D100" s="75"/>
      <c r="E100" s="75"/>
      <c r="F100" s="75"/>
      <c r="G100" s="75"/>
      <c r="H100" s="75"/>
      <c r="I100" s="75"/>
      <c r="J100" s="75"/>
      <c r="K100" s="75"/>
      <c r="L100" s="75"/>
    </row>
    <row r="101" spans="1:12" ht="15" customHeight="1">
      <c r="A101" s="36"/>
      <c r="B101" s="465" t="s">
        <v>61</v>
      </c>
      <c r="C101" s="465"/>
      <c r="D101" s="465"/>
      <c r="E101" s="465"/>
      <c r="F101" s="466" t="s">
        <v>60</v>
      </c>
      <c r="G101" s="466"/>
      <c r="H101" s="466"/>
      <c r="I101" s="466"/>
      <c r="J101" s="466"/>
      <c r="K101" s="466"/>
      <c r="L101" s="466"/>
    </row>
    <row r="102" spans="1:12" ht="15" customHeight="1">
      <c r="A102" s="36"/>
      <c r="C102" s="70"/>
      <c r="D102" s="70"/>
      <c r="E102" s="456" t="s">
        <v>59</v>
      </c>
      <c r="F102" s="457"/>
      <c r="G102" s="457"/>
      <c r="H102" s="457"/>
      <c r="I102" s="458"/>
      <c r="J102" s="37"/>
      <c r="K102" s="75"/>
      <c r="L102" s="75"/>
    </row>
    <row r="103" spans="1:12" ht="15" customHeight="1">
      <c r="A103" s="36"/>
      <c r="B103" s="75"/>
      <c r="C103" s="70"/>
      <c r="D103" s="70"/>
      <c r="E103" s="459"/>
      <c r="F103" s="460"/>
      <c r="G103" s="460"/>
      <c r="H103" s="460"/>
      <c r="I103" s="461"/>
      <c r="J103" s="37"/>
      <c r="K103" s="75"/>
      <c r="L103" s="75"/>
    </row>
    <row r="104" spans="1:12" ht="15" customHeight="1">
      <c r="A104" s="36"/>
      <c r="B104" s="75"/>
      <c r="C104" s="70"/>
      <c r="D104" s="70"/>
      <c r="E104" s="459"/>
      <c r="F104" s="460"/>
      <c r="G104" s="460"/>
      <c r="H104" s="460"/>
      <c r="I104" s="461"/>
      <c r="J104" s="37"/>
      <c r="K104" s="75"/>
      <c r="L104" s="75"/>
    </row>
    <row r="105" spans="1:12" ht="15" customHeight="1">
      <c r="A105" s="36"/>
      <c r="B105" s="75"/>
      <c r="C105" s="70"/>
      <c r="D105" s="70"/>
      <c r="E105" s="459"/>
      <c r="F105" s="460"/>
      <c r="G105" s="460"/>
      <c r="H105" s="460"/>
      <c r="I105" s="461"/>
      <c r="J105" s="37"/>
      <c r="K105" s="75"/>
      <c r="L105" s="75"/>
    </row>
    <row r="106" spans="1:12" ht="15" customHeight="1">
      <c r="A106" s="36"/>
      <c r="B106" s="75"/>
      <c r="C106" s="70"/>
      <c r="D106" s="70"/>
      <c r="E106" s="459"/>
      <c r="F106" s="460"/>
      <c r="G106" s="460"/>
      <c r="H106" s="460"/>
      <c r="I106" s="461"/>
      <c r="J106" s="37"/>
      <c r="K106" s="75"/>
      <c r="L106" s="75"/>
    </row>
    <row r="107" spans="1:12" ht="15" customHeight="1">
      <c r="A107" s="36"/>
      <c r="B107" s="75"/>
      <c r="C107" s="70"/>
      <c r="D107" s="70"/>
      <c r="E107" s="459"/>
      <c r="F107" s="460"/>
      <c r="G107" s="460"/>
      <c r="H107" s="460"/>
      <c r="I107" s="461"/>
      <c r="J107" s="37"/>
      <c r="K107" s="75"/>
      <c r="L107" s="75"/>
    </row>
    <row r="108" spans="1:12" ht="15" customHeight="1">
      <c r="A108" s="36"/>
      <c r="B108" s="75"/>
      <c r="C108" s="70"/>
      <c r="D108" s="70"/>
      <c r="E108" s="459"/>
      <c r="F108" s="460"/>
      <c r="G108" s="460"/>
      <c r="H108" s="460"/>
      <c r="I108" s="461"/>
      <c r="J108" s="37"/>
      <c r="K108" s="75"/>
      <c r="L108" s="75"/>
    </row>
    <row r="109" spans="1:12" ht="15" customHeight="1">
      <c r="A109" s="36"/>
      <c r="B109" s="75"/>
      <c r="C109" s="70"/>
      <c r="D109" s="70"/>
      <c r="E109" s="459"/>
      <c r="F109" s="460"/>
      <c r="G109" s="460"/>
      <c r="H109" s="460"/>
      <c r="I109" s="461"/>
      <c r="J109" s="37"/>
      <c r="K109" s="75"/>
      <c r="L109" s="75"/>
    </row>
    <row r="110" spans="1:12" ht="15" customHeight="1">
      <c r="A110" s="36"/>
      <c r="B110" s="75"/>
      <c r="C110" s="70"/>
      <c r="D110" s="70"/>
      <c r="E110" s="459"/>
      <c r="F110" s="460"/>
      <c r="G110" s="460"/>
      <c r="H110" s="460"/>
      <c r="I110" s="461"/>
      <c r="J110" s="37"/>
      <c r="K110" s="75"/>
      <c r="L110" s="75"/>
    </row>
    <row r="111" spans="1:12" ht="15" customHeight="1">
      <c r="A111" s="36"/>
      <c r="B111" s="75"/>
      <c r="C111" s="70"/>
      <c r="D111" s="70"/>
      <c r="E111" s="459"/>
      <c r="F111" s="460"/>
      <c r="G111" s="460"/>
      <c r="H111" s="460"/>
      <c r="I111" s="461"/>
      <c r="J111" s="37"/>
      <c r="K111" s="75"/>
      <c r="L111" s="75"/>
    </row>
    <row r="112" spans="1:12" ht="15" customHeight="1">
      <c r="A112" s="36"/>
      <c r="B112" s="75"/>
      <c r="C112" s="70"/>
      <c r="D112" s="70"/>
      <c r="E112" s="459"/>
      <c r="F112" s="460"/>
      <c r="G112" s="460"/>
      <c r="H112" s="460"/>
      <c r="I112" s="461"/>
      <c r="J112" s="37"/>
      <c r="K112" s="75"/>
      <c r="L112" s="75"/>
    </row>
    <row r="113" spans="1:12" ht="15" customHeight="1">
      <c r="A113" s="36"/>
      <c r="B113" s="75"/>
      <c r="C113" s="70"/>
      <c r="D113" s="70"/>
      <c r="E113" s="459"/>
      <c r="F113" s="460"/>
      <c r="G113" s="460"/>
      <c r="H113" s="460"/>
      <c r="I113" s="461"/>
      <c r="J113" s="37"/>
      <c r="K113" s="75"/>
      <c r="L113" s="75"/>
    </row>
    <row r="114" spans="1:12" ht="15" customHeight="1">
      <c r="A114" s="36"/>
      <c r="B114" s="75"/>
      <c r="C114" s="70"/>
      <c r="D114" s="70"/>
      <c r="E114" s="459"/>
      <c r="F114" s="460"/>
      <c r="G114" s="460"/>
      <c r="H114" s="460"/>
      <c r="I114" s="461"/>
      <c r="J114" s="37"/>
      <c r="K114" s="75"/>
      <c r="L114" s="75"/>
    </row>
    <row r="115" spans="1:12" ht="15" customHeight="1">
      <c r="A115" s="36"/>
      <c r="B115" s="75"/>
      <c r="C115" s="70"/>
      <c r="D115" s="70"/>
      <c r="E115" s="459"/>
      <c r="F115" s="460"/>
      <c r="G115" s="460"/>
      <c r="H115" s="460"/>
      <c r="I115" s="461"/>
      <c r="J115" s="37"/>
      <c r="K115" s="75"/>
      <c r="L115" s="75"/>
    </row>
    <row r="116" spans="1:12" ht="15" customHeight="1">
      <c r="A116" s="36"/>
      <c r="B116" s="75"/>
      <c r="C116" s="70"/>
      <c r="D116" s="70"/>
      <c r="E116" s="462"/>
      <c r="F116" s="463"/>
      <c r="G116" s="463"/>
      <c r="H116" s="463"/>
      <c r="I116" s="464"/>
      <c r="J116" s="37"/>
      <c r="K116" s="75"/>
      <c r="L116" s="75"/>
    </row>
    <row r="117" spans="1:12" ht="15" customHeight="1">
      <c r="A117" s="36"/>
      <c r="B117" s="37"/>
      <c r="C117" s="37"/>
      <c r="D117" s="37"/>
      <c r="E117" s="37"/>
      <c r="F117" s="37"/>
      <c r="G117" s="37"/>
      <c r="H117" s="37"/>
      <c r="I117" s="37"/>
      <c r="J117" s="37"/>
      <c r="K117" s="37"/>
      <c r="L117" s="37"/>
    </row>
  </sheetData>
  <sheetProtection algorithmName="SHA-512" hashValue="C13LQcAQPq/OayDVRFHpzviJ5xpPp6a+KuPBZkjqlJLUgGeSntpPKRKumpO/8sm7ipeLXhgUUbV0Zh2ph/Z5rg==" saltValue="EUA0QGYFI3VCS6GpVfG83w==" spinCount="100000" sheet="1" formatCells="0" formatColumns="0" formatRows="0" selectLockedCells="1"/>
  <mergeCells count="30">
    <mergeCell ref="O2:O3"/>
    <mergeCell ref="J5:L5"/>
    <mergeCell ref="O55:O56"/>
    <mergeCell ref="O62:O64"/>
    <mergeCell ref="A4:L4"/>
    <mergeCell ref="I11:L11"/>
    <mergeCell ref="E55:L56"/>
    <mergeCell ref="E58:L59"/>
    <mergeCell ref="E62:L64"/>
    <mergeCell ref="G19:H19"/>
    <mergeCell ref="M8:O9"/>
    <mergeCell ref="M4:O5"/>
    <mergeCell ref="M6:O7"/>
    <mergeCell ref="I13:L13"/>
    <mergeCell ref="I12:L12"/>
    <mergeCell ref="J6:L6"/>
    <mergeCell ref="O11:O14"/>
    <mergeCell ref="O73:O89"/>
    <mergeCell ref="E68:I82"/>
    <mergeCell ref="E85:I99"/>
    <mergeCell ref="E102:I116"/>
    <mergeCell ref="B101:E101"/>
    <mergeCell ref="F101:L101"/>
    <mergeCell ref="F84:L84"/>
    <mergeCell ref="O67:O71"/>
    <mergeCell ref="F67:L67"/>
    <mergeCell ref="B17:F17"/>
    <mergeCell ref="B84:E84"/>
    <mergeCell ref="I14:L14"/>
    <mergeCell ref="B19:F19"/>
  </mergeCells>
  <phoneticPr fontId="4"/>
  <conditionalFormatting sqref="B17:D17">
    <cfRule type="containsBlanks" dxfId="186" priority="23">
      <formula>LEN(TRIM(B17))=0</formula>
    </cfRule>
  </conditionalFormatting>
  <conditionalFormatting sqref="B60:D60">
    <cfRule type="cellIs" dxfId="185" priority="27" operator="equal">
      <formula>"（ない場合は「なし」と記入）"</formula>
    </cfRule>
  </conditionalFormatting>
  <conditionalFormatting sqref="B17:F17">
    <cfRule type="expression" dxfId="184" priority="15">
      <formula>$B$17="(実施協定日)"</formula>
    </cfRule>
  </conditionalFormatting>
  <conditionalFormatting sqref="E55">
    <cfRule type="containsBlanks" dxfId="183" priority="12">
      <formula>LEN(TRIM(E55))=0</formula>
    </cfRule>
    <cfRule type="cellIs" dxfId="182" priority="13" operator="equal">
      <formula>"（ない場合は「なし」と記入）"</formula>
    </cfRule>
  </conditionalFormatting>
  <conditionalFormatting sqref="E58">
    <cfRule type="containsBlanks" dxfId="181" priority="10">
      <formula>LEN(TRIM(E58))=0</formula>
    </cfRule>
    <cfRule type="cellIs" dxfId="180" priority="11" operator="equal">
      <formula>"（ない場合は「なし」と記入）"</formula>
    </cfRule>
  </conditionalFormatting>
  <conditionalFormatting sqref="E62:E63">
    <cfRule type="containsBlanks" dxfId="179" priority="8">
      <formula>LEN(TRIM(E62))=0</formula>
    </cfRule>
    <cfRule type="cellIs" dxfId="178" priority="9" operator="equal">
      <formula>"（ない場合は「なし」と記入）"</formula>
    </cfRule>
  </conditionalFormatting>
  <conditionalFormatting sqref="F67 F84 F101">
    <cfRule type="containsBlanks" dxfId="177" priority="14">
      <formula>LEN(TRIM(F67))=0</formula>
    </cfRule>
  </conditionalFormatting>
  <conditionalFormatting sqref="F67">
    <cfRule type="cellIs" dxfId="176" priority="24" operator="equal">
      <formula>"（写真のキャプションを記入）"</formula>
    </cfRule>
  </conditionalFormatting>
  <conditionalFormatting sqref="F84">
    <cfRule type="cellIs" dxfId="175" priority="25" operator="equal">
      <formula>"（写真のキャプションを記入）"</formula>
    </cfRule>
  </conditionalFormatting>
  <conditionalFormatting sqref="F101">
    <cfRule type="cellIs" dxfId="174" priority="26" operator="equal">
      <formula>"（写真のキャプションを記入）"</formula>
    </cfRule>
  </conditionalFormatting>
  <conditionalFormatting sqref="G19 B19:D19 K19:L19">
    <cfRule type="expression" dxfId="173" priority="17">
      <formula>$B$19="（　　　コース名　：　参照シートにデータを貼りつけてください　　　）　（　　　受付番号　：　参照シートにデータを貼りつけてください　　　）"</formula>
    </cfRule>
  </conditionalFormatting>
  <conditionalFormatting sqref="G19">
    <cfRule type="expression" dxfId="172" priority="6">
      <formula>$G$19="参照シートに情報を貼りつけてください　）"</formula>
    </cfRule>
  </conditionalFormatting>
  <conditionalFormatting sqref="I14:J14">
    <cfRule type="expression" dxfId="171" priority="18">
      <formula>I14="参照シートに情報を貼りつけてください"</formula>
    </cfRule>
  </conditionalFormatting>
  <conditionalFormatting sqref="I11:K13">
    <cfRule type="expression" dxfId="170" priority="19">
      <formula>I11="参照シートに情報を貼りつけてください"</formula>
    </cfRule>
  </conditionalFormatting>
  <conditionalFormatting sqref="J6">
    <cfRule type="expression" dxfId="169" priority="88">
      <formula>OR($J$6="(報告日)",$J$6="内部監査実施の有無選択なし")</formula>
    </cfRule>
  </conditionalFormatting>
  <dataValidations count="2">
    <dataValidation type="date" imeMode="disabled" allowBlank="1" showInputMessage="1" showErrorMessage="1" prompt="実施協定日を_x000a_「YYYY/M/D」の_x000a_形式で入力すると_x000a_和暦で表示されます。" sqref="B17:F17" xr:uid="{1F2FC666-6889-4491-8763-B8CC1B1E8EB8}">
      <formula1>45383</formula1>
      <formula2>45747</formula2>
    </dataValidation>
    <dataValidation imeMode="hiragana" allowBlank="1" showInputMessage="1" showErrorMessage="1" sqref="E55:L56 E58:L59 E62:L64" xr:uid="{FC4DA7ED-7EE1-4BC7-9388-DC58219C3C9E}"/>
  </dataValidations>
  <printOptions horizontalCentered="1"/>
  <pageMargins left="0.78740157480314965" right="0.78740157480314965" top="0.59055118110236227" bottom="0.39370078740157483" header="0" footer="7.874015748031496E-2"/>
  <pageSetup paperSize="9" scale="82" fitToHeight="0" orientation="portrait" r:id="rId1"/>
  <rowBreaks count="2" manualBreakCount="2">
    <brk id="52" max="11" man="1"/>
    <brk id="65" max="7" man="1"/>
  </rowBreaks>
  <extLst>
    <ext xmlns:x14="http://schemas.microsoft.com/office/spreadsheetml/2009/9/main" uri="{78C0D931-6437-407d-A8EE-F0AAD7539E65}">
      <x14:conditionalFormattings>
        <x14:conditionalFormatting xmlns:xm="http://schemas.microsoft.com/office/excel/2006/main">
          <x14:cfRule type="expression" priority="5" id="{F26969BD-A49B-4310-8DD9-FBFB3D46AE8F}">
            <xm:f>様式の説明!$F$7=3</xm:f>
            <x14:dxf>
              <font>
                <color theme="0"/>
              </font>
              <fill>
                <patternFill patternType="none">
                  <bgColor auto="1"/>
                </patternFill>
              </fill>
              <border>
                <left/>
                <right/>
                <top/>
                <bottom/>
                <vertical/>
                <horizontal/>
              </border>
            </x14:dxf>
          </x14:cfRule>
          <xm:sqref>A66:L116 O73</xm:sqref>
        </x14:conditionalFormatting>
        <x14:conditionalFormatting xmlns:xm="http://schemas.microsoft.com/office/excel/2006/main">
          <x14:cfRule type="expression" priority="3" id="{B1903E00-2DF4-47AD-BD62-600EDCB4BB54}">
            <xm:f>様式の説明!$F$8="○"</xm:f>
            <x14:dxf>
              <font>
                <color theme="0"/>
              </font>
              <fill>
                <patternFill patternType="none">
                  <bgColor auto="1"/>
                </patternFill>
              </fill>
              <border>
                <left/>
                <right/>
                <top/>
                <bottom/>
                <vertical/>
                <horizontal/>
              </border>
            </x14:dxf>
          </x14:cfRule>
          <xm:sqref>O2</xm:sqref>
        </x14:conditionalFormatting>
        <x14:conditionalFormatting xmlns:xm="http://schemas.microsoft.com/office/excel/2006/main">
          <x14:cfRule type="expression" priority="1" id="{75C67CE9-ECBB-4C68-ABCD-23207F7EF775}">
            <xm:f>様式の説明!$F$7=1</xm:f>
            <x14:dxf>
              <font>
                <color theme="0"/>
              </font>
              <fill>
                <patternFill>
                  <bgColor theme="0"/>
                </patternFill>
              </fill>
            </x14:dxf>
          </x14:cfRule>
          <xm:sqref>O67:O71</xm:sqref>
        </x14:conditionalFormatting>
      </x14:conditionalFormatting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6E4DCE-A598-4D8C-9045-D69EBCC39425}">
  <sheetPr codeName="Sheet1">
    <pageSetUpPr fitToPage="1"/>
  </sheetPr>
  <dimension ref="A1:O169"/>
  <sheetViews>
    <sheetView showGridLines="0" zoomScaleNormal="100" zoomScaleSheetLayoutView="90" workbookViewId="0">
      <selection activeCell="G17" sqref="G17:I17"/>
    </sheetView>
  </sheetViews>
  <sheetFormatPr defaultRowHeight="14.25"/>
  <cols>
    <col min="1" max="1" width="1.75" customWidth="1"/>
    <col min="2" max="2" width="9.375" hidden="1" customWidth="1"/>
    <col min="3" max="3" width="1.125" hidden="1" customWidth="1"/>
    <col min="4" max="4" width="5.625" customWidth="1"/>
    <col min="5" max="5" width="10.625" customWidth="1"/>
    <col min="6" max="6" width="15.5" customWidth="1"/>
    <col min="7" max="7" width="29.625" customWidth="1"/>
    <col min="8" max="8" width="10.625" customWidth="1"/>
    <col min="9" max="9" width="25.625" customWidth="1"/>
    <col min="10" max="10" width="2.125" customWidth="1"/>
    <col min="11" max="11" width="0.75" customWidth="1"/>
    <col min="12" max="12" width="1.625" customWidth="1"/>
  </cols>
  <sheetData>
    <row r="1" spans="1:15">
      <c r="A1" s="1"/>
      <c r="J1" s="52" t="str">
        <f>'【10-1】終了報告書'!L1</f>
        <v>Ver. 2401</v>
      </c>
      <c r="K1" s="52"/>
    </row>
    <row r="2" spans="1:15">
      <c r="J2" s="52" t="str">
        <f>"【様式10-2】"&amp;様式の説明!C7</f>
        <v>【様式10-2】参照シートにデータを貼り付けてください</v>
      </c>
      <c r="K2" s="52"/>
    </row>
    <row r="3" spans="1:15" ht="25.5" customHeight="1" thickBot="1">
      <c r="D3" s="476" t="s">
        <v>105</v>
      </c>
      <c r="E3" s="476"/>
      <c r="F3" s="476"/>
      <c r="G3" s="476"/>
      <c r="H3" s="476"/>
      <c r="I3" s="476"/>
      <c r="J3" s="476"/>
      <c r="K3" s="107"/>
    </row>
    <row r="4" spans="1:15" ht="18" customHeight="1" thickTop="1">
      <c r="A4" s="36"/>
      <c r="D4" s="496" t="s">
        <v>104</v>
      </c>
      <c r="E4" s="497"/>
      <c r="F4" s="509" t="str">
        <f>'【様式8-1】'!C13</f>
        <v>参照シートに情報を貼りつけてください</v>
      </c>
      <c r="G4" s="510"/>
      <c r="H4" s="510"/>
      <c r="I4" s="510"/>
      <c r="J4" s="511"/>
      <c r="K4" s="130"/>
      <c r="L4" s="49"/>
    </row>
    <row r="5" spans="1:15" ht="18" customHeight="1">
      <c r="A5" s="36"/>
      <c r="D5" s="494" t="str">
        <f>IF(様式の説明!C7&lt;&gt;"","実施機関名","受入れ機関名")</f>
        <v>実施機関名</v>
      </c>
      <c r="E5" s="495"/>
      <c r="F5" s="492" t="str">
        <f>'【様式8-1】'!C14</f>
        <v>参照シートに情報を貼りつけてください</v>
      </c>
      <c r="G5" s="493"/>
      <c r="H5" s="493"/>
      <c r="I5" s="493"/>
      <c r="J5" s="508"/>
      <c r="K5" s="130"/>
      <c r="L5" s="47"/>
    </row>
    <row r="6" spans="1:15" ht="18" customHeight="1">
      <c r="A6" s="36"/>
      <c r="D6" s="494" t="s">
        <v>135</v>
      </c>
      <c r="E6" s="495"/>
      <c r="F6" s="492" t="str">
        <f>IF(様式の説明!F7=0,"様式の説明シートでプログラムを選択してください",様式の説明!C7)</f>
        <v>様式の説明シートでプログラムを選択してください</v>
      </c>
      <c r="G6" s="493"/>
      <c r="H6" s="94" t="str">
        <f>IF(様式の説明!$F$7=1,"コース名","")</f>
        <v/>
      </c>
      <c r="I6" s="512" t="str">
        <f>IF(様式の説明!F7&lt;&gt;1,"",IF(参照シート!C7="","参照シートに情報を貼りつけてください",参照シート!C7))</f>
        <v/>
      </c>
      <c r="J6" s="513"/>
      <c r="K6" s="131"/>
      <c r="L6" s="47"/>
    </row>
    <row r="7" spans="1:15" ht="18" customHeight="1">
      <c r="A7" s="36"/>
      <c r="D7" s="498" t="s">
        <v>103</v>
      </c>
      <c r="E7" s="499"/>
      <c r="F7" s="95" t="s">
        <v>102</v>
      </c>
      <c r="G7" s="506" t="str">
        <f>TRIM(IF(AND(参照シート!C13="",参照シート!C14=""),"参照シートに情報を貼りつけてください",参照シート!C13&amp;"　"&amp;参照シート!C14))</f>
        <v>参照シートに情報を貼りつけてください</v>
      </c>
      <c r="H7" s="506"/>
      <c r="I7" s="506"/>
      <c r="J7" s="507"/>
      <c r="K7" s="101"/>
      <c r="L7" s="47"/>
      <c r="M7" s="40" t="s">
        <v>101</v>
      </c>
    </row>
    <row r="8" spans="1:15" ht="18" customHeight="1">
      <c r="A8" s="36"/>
      <c r="D8" s="498"/>
      <c r="E8" s="499"/>
      <c r="F8" s="95" t="s">
        <v>100</v>
      </c>
      <c r="G8" s="504" t="str">
        <f>IF(参照シート!C15="","参照シートに情報を貼りつけてください",参照シート!C15)</f>
        <v>参照シートに情報を貼りつけてください</v>
      </c>
      <c r="H8" s="504"/>
      <c r="I8" s="504"/>
      <c r="J8" s="505"/>
      <c r="K8" s="97"/>
      <c r="L8" s="47"/>
    </row>
    <row r="9" spans="1:15" ht="18" customHeight="1">
      <c r="A9" s="36"/>
      <c r="D9" s="498"/>
      <c r="E9" s="499"/>
      <c r="F9" s="95" t="s">
        <v>99</v>
      </c>
      <c r="G9" s="504" t="str">
        <f>IF(参照シート!C18="","参照シートに情報を貼りつけてください",参照シート!C18)</f>
        <v>参照シートに情報を貼りつけてください</v>
      </c>
      <c r="H9" s="504"/>
      <c r="I9" s="504"/>
      <c r="J9" s="505"/>
      <c r="K9" s="97"/>
      <c r="L9" s="47"/>
    </row>
    <row r="10" spans="1:15" ht="18" customHeight="1" thickBot="1">
      <c r="A10" s="36"/>
      <c r="D10" s="500"/>
      <c r="E10" s="501"/>
      <c r="F10" s="96" t="s">
        <v>98</v>
      </c>
      <c r="G10" s="502" t="str">
        <f>IF(参照シート!C19="","参照シートに情報を貼りつけてください",参照シート!C19)</f>
        <v>参照シートに情報を貼りつけてください</v>
      </c>
      <c r="H10" s="502"/>
      <c r="I10" s="502"/>
      <c r="J10" s="503"/>
      <c r="K10" s="97"/>
      <c r="L10" s="45"/>
      <c r="O10" s="53"/>
    </row>
    <row r="11" spans="1:15" ht="14.45" customHeight="1" thickTop="1">
      <c r="A11" s="97"/>
      <c r="B11" s="97"/>
      <c r="C11" s="97"/>
      <c r="D11" s="97"/>
      <c r="E11" s="97"/>
      <c r="F11" s="97"/>
      <c r="G11" s="97"/>
      <c r="H11" s="97"/>
      <c r="I11" s="97"/>
      <c r="J11" s="97"/>
      <c r="K11" s="97"/>
      <c r="L11" s="97"/>
    </row>
    <row r="12" spans="1:15" ht="14.45" customHeight="1">
      <c r="A12" s="97"/>
      <c r="B12" s="97"/>
      <c r="C12" s="97"/>
      <c r="D12" s="97" t="s">
        <v>137</v>
      </c>
      <c r="E12" s="97" t="s">
        <v>151</v>
      </c>
      <c r="F12" s="97"/>
      <c r="G12" s="97"/>
      <c r="H12" s="97"/>
      <c r="I12" s="97"/>
      <c r="J12" s="97"/>
      <c r="K12" s="97"/>
      <c r="L12" s="97"/>
    </row>
    <row r="13" spans="1:15" ht="14.45" customHeight="1">
      <c r="A13" s="97"/>
      <c r="B13" s="147">
        <v>0</v>
      </c>
      <c r="C13" s="98"/>
      <c r="D13" s="97"/>
      <c r="E13" s="97" t="s">
        <v>152</v>
      </c>
      <c r="F13" s="97"/>
      <c r="G13" s="97"/>
      <c r="H13" s="97"/>
      <c r="I13" s="97"/>
      <c r="J13" s="97"/>
      <c r="K13" s="97"/>
      <c r="L13" s="97"/>
    </row>
    <row r="14" spans="1:15" ht="14.45" customHeight="1">
      <c r="A14" s="97"/>
      <c r="B14" s="97"/>
      <c r="C14" s="97"/>
      <c r="D14" s="97"/>
      <c r="E14" s="97" t="s">
        <v>153</v>
      </c>
      <c r="F14" s="97"/>
      <c r="G14" s="97"/>
      <c r="H14" s="97"/>
      <c r="I14" s="97"/>
      <c r="J14" s="97"/>
      <c r="K14" s="97"/>
      <c r="L14" s="97"/>
    </row>
    <row r="15" spans="1:15" ht="14.45" customHeight="1">
      <c r="A15" s="97"/>
      <c r="B15" s="97"/>
      <c r="C15" s="97"/>
      <c r="D15" s="97"/>
      <c r="E15" s="97" t="s">
        <v>154</v>
      </c>
      <c r="F15" s="97"/>
      <c r="G15" s="97"/>
      <c r="H15" s="97"/>
      <c r="I15" s="97"/>
      <c r="J15" s="97"/>
      <c r="K15" s="97"/>
      <c r="L15" s="97"/>
    </row>
    <row r="16" spans="1:15" ht="14.45" customHeight="1">
      <c r="A16" s="97"/>
      <c r="B16" s="97"/>
      <c r="C16" s="97"/>
      <c r="D16" s="97"/>
      <c r="E16" s="97" t="s">
        <v>155</v>
      </c>
      <c r="F16" s="97"/>
      <c r="G16" s="97"/>
      <c r="H16" s="97"/>
      <c r="I16" s="97"/>
      <c r="J16" s="97"/>
      <c r="K16" s="97"/>
      <c r="L16" s="97"/>
    </row>
    <row r="17" spans="1:12" ht="14.45" customHeight="1">
      <c r="A17" s="97"/>
      <c r="B17" s="97"/>
      <c r="C17" s="97"/>
      <c r="D17" s="97"/>
      <c r="E17" s="97" t="s">
        <v>202</v>
      </c>
      <c r="F17" s="97"/>
      <c r="G17" s="514"/>
      <c r="H17" s="514"/>
      <c r="I17" s="514"/>
      <c r="J17" s="97" t="s">
        <v>200</v>
      </c>
      <c r="K17" s="97"/>
      <c r="L17" s="97"/>
    </row>
    <row r="18" spans="1:12" ht="14.45" customHeight="1">
      <c r="A18" s="97"/>
      <c r="B18" s="148" t="s">
        <v>218</v>
      </c>
      <c r="C18" s="97"/>
      <c r="D18" s="97"/>
      <c r="E18" s="97"/>
      <c r="F18" s="97"/>
      <c r="G18" s="97"/>
      <c r="H18" s="97"/>
      <c r="I18" s="97"/>
      <c r="J18" s="97"/>
      <c r="K18" s="97"/>
      <c r="L18" s="97"/>
    </row>
    <row r="19" spans="1:12" ht="14.45" customHeight="1">
      <c r="A19" s="97"/>
      <c r="B19" s="148">
        <f>COUNTIF(B20:B25,TRUE)</f>
        <v>0</v>
      </c>
      <c r="C19" s="97"/>
      <c r="D19" s="97" t="s">
        <v>138</v>
      </c>
      <c r="E19" s="97" t="s">
        <v>156</v>
      </c>
      <c r="F19" s="97"/>
      <c r="G19" s="97"/>
      <c r="H19" s="97"/>
      <c r="I19" s="97"/>
      <c r="J19" s="97"/>
      <c r="K19" s="97"/>
      <c r="L19" s="97"/>
    </row>
    <row r="20" spans="1:12" ht="14.45" customHeight="1">
      <c r="A20" s="97"/>
      <c r="B20" s="147" t="b">
        <v>0</v>
      </c>
      <c r="C20" s="98"/>
      <c r="D20" s="97"/>
      <c r="E20" s="97" t="s">
        <v>157</v>
      </c>
      <c r="F20" s="97"/>
      <c r="G20" s="97"/>
      <c r="H20" s="97"/>
      <c r="I20" s="97"/>
      <c r="J20" s="97"/>
      <c r="K20" s="97"/>
      <c r="L20" s="97"/>
    </row>
    <row r="21" spans="1:12" ht="14.45" customHeight="1">
      <c r="A21" s="97"/>
      <c r="B21" s="147" t="b">
        <v>0</v>
      </c>
      <c r="C21" s="98"/>
      <c r="D21" s="97"/>
      <c r="E21" s="97" t="s">
        <v>158</v>
      </c>
      <c r="F21" s="97"/>
      <c r="G21" s="97"/>
      <c r="H21" s="97"/>
      <c r="I21" s="97"/>
      <c r="J21" s="97"/>
      <c r="K21" s="97"/>
      <c r="L21" s="97"/>
    </row>
    <row r="22" spans="1:12" ht="14.45" customHeight="1">
      <c r="A22" s="97"/>
      <c r="B22" s="147" t="b">
        <v>0</v>
      </c>
      <c r="C22" s="98"/>
      <c r="D22" s="97"/>
      <c r="E22" s="97" t="s">
        <v>159</v>
      </c>
      <c r="F22" s="97"/>
      <c r="G22" s="97"/>
      <c r="H22" s="97"/>
      <c r="I22" s="97"/>
      <c r="J22" s="97"/>
      <c r="K22" s="97"/>
      <c r="L22" s="97"/>
    </row>
    <row r="23" spans="1:12" ht="14.45" customHeight="1">
      <c r="A23" s="97"/>
      <c r="B23" s="147" t="b">
        <v>0</v>
      </c>
      <c r="C23" s="98"/>
      <c r="D23" s="97"/>
      <c r="E23" s="97" t="s">
        <v>160</v>
      </c>
      <c r="F23" s="97"/>
      <c r="G23" s="97"/>
      <c r="H23" s="97"/>
      <c r="I23" s="97"/>
      <c r="J23" s="97"/>
      <c r="K23" s="97"/>
      <c r="L23" s="97"/>
    </row>
    <row r="24" spans="1:12" ht="14.45" customHeight="1">
      <c r="A24" s="97"/>
      <c r="B24" s="147" t="b">
        <v>0</v>
      </c>
      <c r="C24" s="98"/>
      <c r="D24" s="97"/>
      <c r="E24" s="97" t="s">
        <v>161</v>
      </c>
      <c r="F24" s="97"/>
      <c r="G24" s="97"/>
      <c r="H24" s="97"/>
      <c r="I24" s="97"/>
      <c r="J24" s="97"/>
      <c r="K24" s="97"/>
      <c r="L24" s="97"/>
    </row>
    <row r="25" spans="1:12" ht="14.45" customHeight="1">
      <c r="A25" s="97"/>
      <c r="B25" s="147" t="b">
        <v>0</v>
      </c>
      <c r="C25" s="98"/>
      <c r="D25" s="97"/>
      <c r="E25" s="97" t="s">
        <v>203</v>
      </c>
      <c r="F25" s="97"/>
      <c r="G25" s="514"/>
      <c r="H25" s="514"/>
      <c r="I25" s="514"/>
      <c r="J25" s="97" t="s">
        <v>96</v>
      </c>
      <c r="K25" s="97"/>
      <c r="L25" s="97"/>
    </row>
    <row r="26" spans="1:12" ht="14.45" customHeight="1">
      <c r="A26" s="97"/>
      <c r="B26" s="97"/>
      <c r="C26" s="97"/>
      <c r="D26" s="99"/>
      <c r="E26" s="101"/>
      <c r="F26" s="101"/>
      <c r="G26" s="101"/>
      <c r="H26" s="101"/>
      <c r="I26" s="101"/>
      <c r="J26" s="97"/>
      <c r="K26" s="97"/>
      <c r="L26" s="97"/>
    </row>
    <row r="27" spans="1:12" ht="14.45" customHeight="1">
      <c r="A27" s="97"/>
      <c r="B27" s="97"/>
      <c r="C27" s="97"/>
      <c r="D27" s="97" t="s">
        <v>139</v>
      </c>
      <c r="E27" s="97" t="s">
        <v>199</v>
      </c>
      <c r="F27" s="97"/>
      <c r="G27" s="97"/>
      <c r="H27" s="97"/>
      <c r="I27" s="97"/>
      <c r="J27" s="97"/>
      <c r="K27" s="97"/>
      <c r="L27" s="97"/>
    </row>
    <row r="28" spans="1:12" ht="14.45" customHeight="1">
      <c r="A28" s="97"/>
      <c r="B28" s="147">
        <v>0</v>
      </c>
      <c r="C28" s="98"/>
      <c r="D28" s="97"/>
      <c r="E28" s="97" t="s">
        <v>163</v>
      </c>
      <c r="F28" s="97"/>
      <c r="G28" s="97"/>
      <c r="H28" s="97"/>
      <c r="I28" s="97"/>
      <c r="J28" s="97"/>
      <c r="K28" s="97"/>
      <c r="L28" s="97"/>
    </row>
    <row r="29" spans="1:12" ht="14.45" customHeight="1">
      <c r="A29" s="97"/>
      <c r="B29" s="148" t="s">
        <v>217</v>
      </c>
      <c r="C29" s="97"/>
      <c r="D29" s="97"/>
      <c r="E29" s="97" t="s">
        <v>164</v>
      </c>
      <c r="F29" s="97"/>
      <c r="G29" s="97"/>
      <c r="H29" s="97"/>
      <c r="I29" s="97"/>
      <c r="J29" s="97"/>
      <c r="K29" s="97"/>
      <c r="L29" s="97"/>
    </row>
    <row r="30" spans="1:12" ht="14.45" customHeight="1">
      <c r="A30" s="97"/>
      <c r="B30" s="148" t="str">
        <f>IF(OR(B28=1,B28=2),"要",IF(OR(B28=3,B28=4,B28=5),"不要","未回答"))</f>
        <v>未回答</v>
      </c>
      <c r="C30" s="97"/>
      <c r="D30" s="97"/>
      <c r="E30" s="97" t="s">
        <v>95</v>
      </c>
      <c r="F30" s="97"/>
      <c r="G30" s="97"/>
      <c r="H30" s="97"/>
      <c r="I30" s="97"/>
      <c r="J30" s="97"/>
      <c r="K30" s="97"/>
      <c r="L30" s="97"/>
    </row>
    <row r="31" spans="1:12" ht="14.45" customHeight="1">
      <c r="A31" s="97"/>
      <c r="B31" s="148" t="s">
        <v>220</v>
      </c>
      <c r="C31" s="97"/>
      <c r="D31" s="97"/>
      <c r="E31" s="97" t="s">
        <v>175</v>
      </c>
      <c r="F31" s="97"/>
      <c r="G31" s="97"/>
      <c r="H31" s="97"/>
      <c r="I31" s="97"/>
      <c r="J31" s="97"/>
      <c r="K31" s="97"/>
      <c r="L31" s="97"/>
    </row>
    <row r="32" spans="1:12" ht="14.45" customHeight="1">
      <c r="A32" s="97"/>
      <c r="B32" s="148" t="str">
        <f>IF(OR(B28=4,B28=5),"要",IF(OR(B28=1,B28=2,B28=3),"不要","未回答"))</f>
        <v>未回答</v>
      </c>
      <c r="C32" s="97"/>
      <c r="D32" s="97"/>
      <c r="E32" s="97" t="s">
        <v>176</v>
      </c>
      <c r="F32" s="97"/>
      <c r="G32" s="97"/>
      <c r="H32" s="97"/>
      <c r="I32" s="97"/>
      <c r="J32" s="97"/>
      <c r="K32" s="97"/>
      <c r="L32" s="97"/>
    </row>
    <row r="33" spans="1:12" ht="14.45" customHeight="1">
      <c r="A33" s="97"/>
      <c r="B33" s="148" t="s">
        <v>291</v>
      </c>
      <c r="C33" s="97"/>
      <c r="D33" s="468" t="str">
        <f>IF(AND(B30="不要",B34&lt;&gt;0),"　 ↓選択不要です。修正してください。",IF(AND(B30="要",B34=0),"　 ↓選択してください。",""))</f>
        <v/>
      </c>
      <c r="E33" s="468"/>
      <c r="F33" s="468"/>
      <c r="G33" s="97"/>
      <c r="H33" s="97"/>
      <c r="I33" s="97"/>
      <c r="J33" s="97"/>
      <c r="K33" s="97"/>
      <c r="L33" s="97"/>
    </row>
    <row r="34" spans="1:12" ht="14.45" customHeight="1">
      <c r="A34" s="97"/>
      <c r="B34" s="148">
        <f>COUNTIF(B35:B40,TRUE)</f>
        <v>0</v>
      </c>
      <c r="C34" s="97"/>
      <c r="D34" s="146" t="s">
        <v>140</v>
      </c>
      <c r="E34" s="146" t="s">
        <v>246</v>
      </c>
      <c r="F34" s="146"/>
      <c r="G34" s="146"/>
      <c r="H34" s="146"/>
      <c r="I34" s="146"/>
      <c r="J34" s="146"/>
      <c r="K34" s="146"/>
      <c r="L34" s="97"/>
    </row>
    <row r="35" spans="1:12" ht="14.45" customHeight="1">
      <c r="A35" s="97"/>
      <c r="B35" s="147" t="b">
        <v>0</v>
      </c>
      <c r="C35" s="98"/>
      <c r="D35" s="146"/>
      <c r="E35" s="146" t="s">
        <v>165</v>
      </c>
      <c r="F35" s="146"/>
      <c r="G35" s="146"/>
      <c r="H35" s="146"/>
      <c r="I35" s="146"/>
      <c r="J35" s="146"/>
      <c r="K35" s="146"/>
      <c r="L35" s="97"/>
    </row>
    <row r="36" spans="1:12" ht="14.45" customHeight="1">
      <c r="A36" s="97"/>
      <c r="B36" s="147" t="b">
        <v>0</v>
      </c>
      <c r="C36" s="98"/>
      <c r="D36" s="146"/>
      <c r="E36" s="146" t="s">
        <v>166</v>
      </c>
      <c r="F36" s="146"/>
      <c r="G36" s="146"/>
      <c r="H36" s="146"/>
      <c r="I36" s="146"/>
      <c r="J36" s="146"/>
      <c r="K36" s="146"/>
      <c r="L36" s="97"/>
    </row>
    <row r="37" spans="1:12" ht="14.45" customHeight="1">
      <c r="A37" s="97"/>
      <c r="B37" s="147" t="b">
        <v>0</v>
      </c>
      <c r="C37" s="98"/>
      <c r="D37" s="146"/>
      <c r="E37" s="146" t="s">
        <v>167</v>
      </c>
      <c r="F37" s="146"/>
      <c r="G37" s="146"/>
      <c r="H37" s="146"/>
      <c r="I37" s="146"/>
      <c r="J37" s="146"/>
      <c r="K37" s="146"/>
      <c r="L37" s="97"/>
    </row>
    <row r="38" spans="1:12" ht="14.45" customHeight="1">
      <c r="A38" s="97"/>
      <c r="B38" s="147" t="b">
        <v>0</v>
      </c>
      <c r="C38" s="98"/>
      <c r="D38" s="146"/>
      <c r="E38" s="146" t="s">
        <v>168</v>
      </c>
      <c r="F38" s="146"/>
      <c r="G38" s="146"/>
      <c r="H38" s="146"/>
      <c r="I38" s="146"/>
      <c r="J38" s="146"/>
      <c r="K38" s="146"/>
      <c r="L38" s="97"/>
    </row>
    <row r="39" spans="1:12" ht="14.45" customHeight="1">
      <c r="A39" s="97"/>
      <c r="B39" s="147" t="b">
        <v>0</v>
      </c>
      <c r="C39" s="98"/>
      <c r="D39" s="146"/>
      <c r="E39" s="146" t="s">
        <v>169</v>
      </c>
      <c r="F39" s="146"/>
      <c r="G39" s="146"/>
      <c r="H39" s="146"/>
      <c r="I39" s="146"/>
      <c r="J39" s="146"/>
      <c r="K39" s="146"/>
      <c r="L39" s="97"/>
    </row>
    <row r="40" spans="1:12" ht="14.45" customHeight="1">
      <c r="A40" s="97"/>
      <c r="B40" s="147" t="b">
        <v>0</v>
      </c>
      <c r="C40" s="98"/>
      <c r="D40" s="146"/>
      <c r="E40" s="146" t="s">
        <v>203</v>
      </c>
      <c r="F40" s="146"/>
      <c r="G40" s="515"/>
      <c r="H40" s="515"/>
      <c r="I40" s="515"/>
      <c r="J40" s="146" t="s">
        <v>96</v>
      </c>
      <c r="K40" s="146"/>
      <c r="L40" s="97"/>
    </row>
    <row r="41" spans="1:12" ht="14.45" customHeight="1">
      <c r="A41" s="97"/>
      <c r="B41" s="97"/>
      <c r="C41" s="97"/>
      <c r="D41" s="149" t="str">
        <f>IF(AND(B32="要",D43=""),"　 ↓記載をお願いします。ない場合は「なし」と入力してください。","")</f>
        <v/>
      </c>
      <c r="E41" s="101"/>
      <c r="F41" s="101"/>
      <c r="G41" s="101"/>
      <c r="H41" s="101"/>
      <c r="I41" s="101"/>
      <c r="J41" s="97"/>
      <c r="K41" s="97"/>
      <c r="L41" s="97"/>
    </row>
    <row r="42" spans="1:12" ht="14.45" customHeight="1">
      <c r="A42" s="97"/>
      <c r="B42" s="97"/>
      <c r="C42" s="97"/>
      <c r="D42" s="97" t="s">
        <v>170</v>
      </c>
      <c r="E42" s="97" t="s">
        <v>247</v>
      </c>
      <c r="F42" s="97"/>
      <c r="G42" s="97"/>
      <c r="H42" s="97"/>
      <c r="I42" s="97"/>
      <c r="J42" s="97"/>
      <c r="K42" s="97"/>
      <c r="L42" s="97"/>
    </row>
    <row r="43" spans="1:12" ht="14.45" customHeight="1">
      <c r="A43" s="97"/>
      <c r="B43" s="97"/>
      <c r="C43" s="97"/>
      <c r="D43" s="483"/>
      <c r="E43" s="484"/>
      <c r="F43" s="484"/>
      <c r="G43" s="484"/>
      <c r="H43" s="484"/>
      <c r="I43" s="484"/>
      <c r="J43" s="485"/>
      <c r="K43" s="106"/>
      <c r="L43" s="97"/>
    </row>
    <row r="44" spans="1:12" ht="14.45" customHeight="1">
      <c r="A44" s="97"/>
      <c r="B44" s="97"/>
      <c r="C44" s="97"/>
      <c r="D44" s="486"/>
      <c r="E44" s="487"/>
      <c r="F44" s="487"/>
      <c r="G44" s="487"/>
      <c r="H44" s="487"/>
      <c r="I44" s="487"/>
      <c r="J44" s="488"/>
      <c r="K44" s="106"/>
      <c r="L44" s="97"/>
    </row>
    <row r="45" spans="1:12" ht="14.45" customHeight="1">
      <c r="A45" s="97"/>
      <c r="B45" s="148" t="s">
        <v>221</v>
      </c>
      <c r="C45" s="97"/>
      <c r="D45" s="486"/>
      <c r="E45" s="487"/>
      <c r="F45" s="487"/>
      <c r="G45" s="487"/>
      <c r="H45" s="487"/>
      <c r="I45" s="487"/>
      <c r="J45" s="488"/>
      <c r="K45" s="106"/>
      <c r="L45" s="97"/>
    </row>
    <row r="46" spans="1:12" ht="14.45" customHeight="1">
      <c r="A46" s="97"/>
      <c r="B46" s="148" t="str">
        <f>IF(B30="未回答","未回答",IF(B30="不要","不要",IF(OR(B35=TRUE,B36=TRUE),"要","不要")))</f>
        <v>未回答</v>
      </c>
      <c r="C46" s="97"/>
      <c r="D46" s="489"/>
      <c r="E46" s="490"/>
      <c r="F46" s="490"/>
      <c r="G46" s="490"/>
      <c r="H46" s="490"/>
      <c r="I46" s="490"/>
      <c r="J46" s="491"/>
      <c r="K46" s="106"/>
      <c r="L46" s="97"/>
    </row>
    <row r="47" spans="1:12" ht="14.45" customHeight="1">
      <c r="A47" s="97"/>
      <c r="B47" s="97"/>
      <c r="C47" s="97"/>
      <c r="D47" s="149" t="str">
        <f>IF(AND(B46="要",D50=""),"　 ↓記載をお願いします。ない場合は「なし」と入力してください。","")</f>
        <v/>
      </c>
      <c r="E47" s="101"/>
      <c r="F47" s="101"/>
      <c r="G47" s="101"/>
      <c r="H47" s="101"/>
      <c r="I47" s="101"/>
      <c r="J47" s="97"/>
      <c r="K47" s="97"/>
      <c r="L47" s="97"/>
    </row>
    <row r="48" spans="1:12" ht="14.45" customHeight="1">
      <c r="A48" s="97"/>
      <c r="B48" s="97"/>
      <c r="C48" s="97"/>
      <c r="D48" s="97" t="s">
        <v>171</v>
      </c>
      <c r="E48" s="97" t="s">
        <v>248</v>
      </c>
      <c r="F48" s="97"/>
      <c r="G48" s="97"/>
      <c r="H48" s="97"/>
      <c r="I48" s="97"/>
      <c r="J48" s="97"/>
      <c r="K48" s="97"/>
      <c r="L48" s="97"/>
    </row>
    <row r="49" spans="1:12" ht="14.45" customHeight="1">
      <c r="A49" s="97"/>
      <c r="B49" s="97"/>
      <c r="C49" s="97"/>
      <c r="D49" s="97"/>
      <c r="E49" s="97" t="s">
        <v>201</v>
      </c>
      <c r="F49" s="97"/>
      <c r="G49" s="97"/>
      <c r="H49" s="97"/>
      <c r="I49" s="97"/>
      <c r="J49" s="97"/>
      <c r="K49" s="97"/>
      <c r="L49" s="97"/>
    </row>
    <row r="50" spans="1:12" ht="14.45" customHeight="1">
      <c r="A50" s="97"/>
      <c r="B50" s="97"/>
      <c r="C50" s="97"/>
      <c r="D50" s="483"/>
      <c r="E50" s="484"/>
      <c r="F50" s="484"/>
      <c r="G50" s="484"/>
      <c r="H50" s="484"/>
      <c r="I50" s="484"/>
      <c r="J50" s="485"/>
      <c r="K50" s="106"/>
      <c r="L50" s="97"/>
    </row>
    <row r="51" spans="1:12" ht="14.45" customHeight="1">
      <c r="A51" s="97"/>
      <c r="B51" s="97"/>
      <c r="C51" s="97"/>
      <c r="D51" s="486"/>
      <c r="E51" s="487"/>
      <c r="F51" s="487"/>
      <c r="G51" s="487"/>
      <c r="H51" s="487"/>
      <c r="I51" s="487"/>
      <c r="J51" s="488"/>
      <c r="K51" s="106"/>
      <c r="L51" s="97"/>
    </row>
    <row r="52" spans="1:12" ht="14.45" customHeight="1">
      <c r="A52" s="97"/>
      <c r="B52" s="97"/>
      <c r="C52" s="97"/>
      <c r="D52" s="486"/>
      <c r="E52" s="487"/>
      <c r="F52" s="487"/>
      <c r="G52" s="487"/>
      <c r="H52" s="487"/>
      <c r="I52" s="487"/>
      <c r="J52" s="488"/>
      <c r="K52" s="106"/>
      <c r="L52" s="97"/>
    </row>
    <row r="53" spans="1:12" ht="14.45" customHeight="1">
      <c r="A53" s="97"/>
      <c r="B53" s="97"/>
      <c r="C53" s="97"/>
      <c r="D53" s="489"/>
      <c r="E53" s="490"/>
      <c r="F53" s="490"/>
      <c r="G53" s="490"/>
      <c r="H53" s="490"/>
      <c r="I53" s="490"/>
      <c r="J53" s="491"/>
      <c r="K53" s="106"/>
      <c r="L53" s="97"/>
    </row>
    <row r="54" spans="1:12" ht="14.45" customHeight="1">
      <c r="A54" s="97"/>
      <c r="B54" s="97"/>
      <c r="C54" s="97"/>
      <c r="D54" s="171"/>
      <c r="E54" s="171"/>
      <c r="F54" s="171"/>
      <c r="G54" s="171"/>
      <c r="H54" s="171"/>
      <c r="I54" s="171"/>
      <c r="J54" s="171"/>
      <c r="K54" s="171"/>
      <c r="L54" s="97"/>
    </row>
    <row r="55" spans="1:12" ht="14.45" customHeight="1">
      <c r="A55" s="97"/>
      <c r="B55" s="148" t="s">
        <v>291</v>
      </c>
      <c r="C55" s="97"/>
      <c r="D55" s="171" t="s">
        <v>271</v>
      </c>
      <c r="E55" s="266" t="s">
        <v>272</v>
      </c>
      <c r="F55" s="171"/>
      <c r="G55" s="171"/>
      <c r="H55" s="171"/>
      <c r="I55" s="171"/>
      <c r="J55" s="171"/>
      <c r="K55" s="171"/>
      <c r="L55" s="97"/>
    </row>
    <row r="56" spans="1:12" ht="14.45" customHeight="1">
      <c r="A56" s="97"/>
      <c r="B56" s="148">
        <f>COUNTIF(B57:B67,TRUE)</f>
        <v>0</v>
      </c>
      <c r="C56" s="97"/>
      <c r="D56" s="171"/>
      <c r="E56" s="266" t="s">
        <v>273</v>
      </c>
      <c r="F56" s="171"/>
      <c r="G56" s="171"/>
      <c r="H56" s="171"/>
      <c r="I56" s="171"/>
      <c r="J56" s="171"/>
      <c r="K56" s="171"/>
      <c r="L56" s="97"/>
    </row>
    <row r="57" spans="1:12" ht="14.45" customHeight="1">
      <c r="A57" s="97"/>
      <c r="B57" s="262" t="b">
        <v>0</v>
      </c>
      <c r="C57" s="97"/>
      <c r="D57" s="171"/>
      <c r="E57" s="266" t="s">
        <v>274</v>
      </c>
      <c r="F57" s="171"/>
      <c r="G57" s="171"/>
      <c r="H57" s="171"/>
      <c r="I57" s="171"/>
      <c r="J57" s="171"/>
      <c r="K57" s="171"/>
      <c r="L57" s="97"/>
    </row>
    <row r="58" spans="1:12" ht="14.45" customHeight="1">
      <c r="A58" s="97"/>
      <c r="B58" s="262" t="b">
        <v>0</v>
      </c>
      <c r="C58" s="97"/>
      <c r="D58" s="171"/>
      <c r="E58" s="266" t="s">
        <v>275</v>
      </c>
      <c r="F58" s="171"/>
      <c r="G58" s="171"/>
      <c r="H58" s="171"/>
      <c r="I58" s="171"/>
      <c r="J58" s="171"/>
      <c r="K58" s="171"/>
      <c r="L58" s="97"/>
    </row>
    <row r="59" spans="1:12" ht="14.45" customHeight="1">
      <c r="A59" s="97"/>
      <c r="B59" s="262" t="b">
        <v>0</v>
      </c>
      <c r="C59" s="97"/>
      <c r="D59" s="171"/>
      <c r="E59" s="266" t="s">
        <v>276</v>
      </c>
      <c r="F59" s="171"/>
      <c r="G59" s="171"/>
      <c r="H59" s="171"/>
      <c r="I59" s="171"/>
      <c r="J59" s="171"/>
      <c r="K59" s="171"/>
      <c r="L59" s="97"/>
    </row>
    <row r="60" spans="1:12" ht="14.45" customHeight="1">
      <c r="A60" s="97"/>
      <c r="B60" s="262" t="b">
        <v>0</v>
      </c>
      <c r="C60" s="97"/>
      <c r="D60" s="171"/>
      <c r="E60" s="266" t="s">
        <v>277</v>
      </c>
      <c r="F60" s="171"/>
      <c r="G60" s="171"/>
      <c r="H60" s="171"/>
      <c r="I60" s="171"/>
      <c r="J60" s="171"/>
      <c r="K60" s="171"/>
      <c r="L60" s="97"/>
    </row>
    <row r="61" spans="1:12" ht="14.45" customHeight="1">
      <c r="A61" s="97"/>
      <c r="B61" s="262" t="b">
        <v>0</v>
      </c>
      <c r="C61" s="97"/>
      <c r="D61" s="171"/>
      <c r="E61" s="266" t="s">
        <v>278</v>
      </c>
      <c r="F61" s="171"/>
      <c r="G61" s="171"/>
      <c r="H61" s="171"/>
      <c r="I61" s="171"/>
      <c r="J61" s="171"/>
      <c r="K61" s="171"/>
      <c r="L61" s="97"/>
    </row>
    <row r="62" spans="1:12" ht="14.45" customHeight="1">
      <c r="A62" s="97"/>
      <c r="B62" s="262" t="b">
        <v>0</v>
      </c>
      <c r="C62" s="97"/>
      <c r="D62" s="171"/>
      <c r="E62" s="266" t="s">
        <v>279</v>
      </c>
      <c r="F62" s="171"/>
      <c r="G62" s="171"/>
      <c r="H62" s="171"/>
      <c r="I62" s="171"/>
      <c r="J62" s="171"/>
      <c r="K62" s="171"/>
      <c r="L62" s="97"/>
    </row>
    <row r="63" spans="1:12" ht="14.45" customHeight="1">
      <c r="A63" s="97"/>
      <c r="B63" s="262" t="b">
        <v>0</v>
      </c>
      <c r="C63" s="97"/>
      <c r="D63" s="171"/>
      <c r="E63" s="266" t="s">
        <v>280</v>
      </c>
      <c r="F63" s="171"/>
      <c r="G63" s="171"/>
      <c r="H63" s="171"/>
      <c r="I63" s="171"/>
      <c r="J63" s="171"/>
      <c r="K63" s="171"/>
      <c r="L63" s="97"/>
    </row>
    <row r="64" spans="1:12" ht="14.45" customHeight="1">
      <c r="A64" s="97"/>
      <c r="B64" s="262" t="b">
        <v>0</v>
      </c>
      <c r="C64" s="97"/>
      <c r="D64" s="171"/>
      <c r="E64" s="266" t="s">
        <v>281</v>
      </c>
      <c r="F64" s="171"/>
      <c r="G64" s="171"/>
      <c r="H64" s="171"/>
      <c r="I64" s="171"/>
      <c r="J64" s="171"/>
      <c r="K64" s="171"/>
      <c r="L64" s="97"/>
    </row>
    <row r="65" spans="1:12" ht="14.45" customHeight="1">
      <c r="A65" s="97"/>
      <c r="B65" s="262" t="b">
        <v>0</v>
      </c>
      <c r="C65" s="97"/>
      <c r="D65" s="171"/>
      <c r="E65" s="266" t="s">
        <v>282</v>
      </c>
      <c r="F65" s="171"/>
      <c r="G65" s="171"/>
      <c r="H65" s="171"/>
      <c r="I65" s="171"/>
      <c r="J65" s="171"/>
      <c r="K65" s="171"/>
      <c r="L65" s="97"/>
    </row>
    <row r="66" spans="1:12" ht="14.45" customHeight="1">
      <c r="A66" s="97"/>
      <c r="B66" s="262" t="b">
        <v>0</v>
      </c>
      <c r="C66" s="97"/>
      <c r="D66" s="171"/>
      <c r="E66" s="266" t="s">
        <v>283</v>
      </c>
      <c r="F66" s="171"/>
      <c r="G66" s="171"/>
      <c r="H66" s="171"/>
      <c r="I66" s="171"/>
      <c r="J66" s="171"/>
      <c r="K66" s="171"/>
      <c r="L66" s="97"/>
    </row>
    <row r="67" spans="1:12" ht="14.45" customHeight="1">
      <c r="A67" s="97"/>
      <c r="B67" s="262" t="b">
        <v>0</v>
      </c>
      <c r="C67" s="97"/>
      <c r="D67" s="171"/>
      <c r="E67" s="266" t="s">
        <v>284</v>
      </c>
      <c r="F67" s="171"/>
      <c r="G67" s="171"/>
      <c r="H67" s="171"/>
      <c r="I67" s="171"/>
      <c r="J67" s="171"/>
      <c r="K67" s="171"/>
      <c r="L67" s="97"/>
    </row>
    <row r="68" spans="1:12" ht="14.45" customHeight="1">
      <c r="A68" s="97"/>
      <c r="B68" s="97"/>
      <c r="C68" s="97"/>
      <c r="D68" s="171"/>
      <c r="E68" s="266"/>
      <c r="F68" s="171"/>
      <c r="G68" s="171"/>
      <c r="H68" s="171"/>
      <c r="I68" s="171"/>
      <c r="J68" s="171"/>
      <c r="K68" s="171"/>
      <c r="L68" s="97"/>
    </row>
    <row r="69" spans="1:12" ht="14.45" customHeight="1">
      <c r="A69" s="97"/>
      <c r="B69" s="97"/>
      <c r="C69" s="97"/>
      <c r="D69" s="171" t="s">
        <v>285</v>
      </c>
      <c r="E69" s="266" t="s">
        <v>286</v>
      </c>
      <c r="F69" s="171"/>
      <c r="G69" s="171"/>
      <c r="H69" s="171"/>
      <c r="I69" s="171"/>
      <c r="J69" s="171"/>
      <c r="K69" s="171"/>
      <c r="L69" s="97"/>
    </row>
    <row r="70" spans="1:12" ht="14.45" customHeight="1">
      <c r="A70" s="97"/>
      <c r="B70" s="97"/>
      <c r="C70" s="97"/>
      <c r="D70" s="171"/>
      <c r="E70" s="266" t="s">
        <v>287</v>
      </c>
      <c r="F70" s="171"/>
      <c r="G70" s="171"/>
      <c r="I70" s="171"/>
      <c r="J70" s="171"/>
      <c r="K70" s="171"/>
      <c r="L70" s="97"/>
    </row>
    <row r="71" spans="1:12" ht="14.45" customHeight="1">
      <c r="A71" s="97"/>
      <c r="B71" s="262">
        <v>0</v>
      </c>
      <c r="C71" s="97"/>
      <c r="D71" s="171"/>
      <c r="E71" s="266" t="s">
        <v>288</v>
      </c>
      <c r="F71" s="171"/>
      <c r="G71" s="171"/>
      <c r="H71" s="171"/>
      <c r="I71" s="171"/>
      <c r="J71" s="171"/>
      <c r="K71" s="171"/>
      <c r="L71" s="97"/>
    </row>
    <row r="72" spans="1:12" ht="14.45" customHeight="1">
      <c r="A72" s="97"/>
      <c r="B72" s="97"/>
      <c r="C72" s="97"/>
      <c r="D72" s="171"/>
      <c r="E72" s="266" t="s">
        <v>289</v>
      </c>
      <c r="F72" s="171"/>
      <c r="G72" s="171"/>
      <c r="H72" s="171"/>
      <c r="I72" s="171"/>
      <c r="J72" s="171"/>
      <c r="K72" s="171"/>
      <c r="L72" s="97"/>
    </row>
    <row r="73" spans="1:12" ht="14.45" customHeight="1">
      <c r="A73" s="97"/>
      <c r="B73" s="97"/>
      <c r="C73" s="97"/>
      <c r="D73" s="171"/>
      <c r="E73" s="266" t="s">
        <v>290</v>
      </c>
      <c r="F73" s="171"/>
      <c r="G73" s="171"/>
      <c r="H73" s="171"/>
      <c r="I73" s="171"/>
      <c r="J73" s="171"/>
      <c r="K73" s="171"/>
      <c r="L73" s="97"/>
    </row>
    <row r="74" spans="1:12" ht="14.45" customHeight="1">
      <c r="A74" s="97"/>
      <c r="B74" s="97"/>
      <c r="C74" s="97"/>
      <c r="D74" s="101"/>
      <c r="E74" s="101"/>
      <c r="F74" s="101"/>
      <c r="G74" s="101"/>
      <c r="H74" s="101"/>
      <c r="I74" s="101"/>
      <c r="J74" s="97"/>
      <c r="K74" s="97"/>
      <c r="L74" s="97"/>
    </row>
    <row r="75" spans="1:12" ht="14.45" customHeight="1">
      <c r="A75" s="97"/>
      <c r="B75" s="97"/>
      <c r="C75" s="97"/>
      <c r="D75" s="97" t="s">
        <v>310</v>
      </c>
      <c r="E75" s="97" t="s">
        <v>172</v>
      </c>
      <c r="F75" s="97"/>
      <c r="G75" s="97"/>
      <c r="H75" s="97"/>
      <c r="I75" s="97"/>
      <c r="J75" s="97"/>
      <c r="K75" s="97"/>
      <c r="L75" s="97"/>
    </row>
    <row r="76" spans="1:12" ht="14.45" customHeight="1">
      <c r="A76" s="97"/>
      <c r="B76" s="147">
        <v>0</v>
      </c>
      <c r="C76" s="98"/>
      <c r="D76" s="97"/>
      <c r="E76" s="97" t="s">
        <v>173</v>
      </c>
      <c r="F76" s="97"/>
      <c r="G76" s="97"/>
      <c r="H76" s="97"/>
      <c r="I76" s="97"/>
      <c r="J76" s="97"/>
      <c r="K76" s="97"/>
      <c r="L76" s="97"/>
    </row>
    <row r="77" spans="1:12" ht="14.45" customHeight="1">
      <c r="A77" s="97"/>
      <c r="B77" s="148" t="s">
        <v>324</v>
      </c>
      <c r="C77" s="97"/>
      <c r="D77" s="97"/>
      <c r="E77" s="97" t="s">
        <v>174</v>
      </c>
      <c r="F77" s="97"/>
      <c r="G77" s="97"/>
      <c r="H77" s="97"/>
      <c r="I77" s="97"/>
      <c r="J77" s="97"/>
      <c r="K77" s="97"/>
      <c r="L77" s="97"/>
    </row>
    <row r="78" spans="1:12" ht="14.45" customHeight="1">
      <c r="A78" s="97"/>
      <c r="B78" s="148" t="str">
        <f>IF(OR(B76=1,B76=2),"要","不要")</f>
        <v>不要</v>
      </c>
      <c r="C78" s="97"/>
      <c r="D78" s="97"/>
      <c r="E78" s="97" t="s">
        <v>95</v>
      </c>
      <c r="F78" s="97"/>
      <c r="G78" s="97"/>
      <c r="H78" s="97"/>
      <c r="I78" s="97"/>
      <c r="J78" s="97"/>
      <c r="K78" s="97"/>
      <c r="L78" s="97"/>
    </row>
    <row r="79" spans="1:12" ht="14.45" customHeight="1">
      <c r="A79" s="97"/>
      <c r="B79" s="148" t="s">
        <v>219</v>
      </c>
      <c r="C79" s="97"/>
      <c r="D79" s="97"/>
      <c r="E79" s="97" t="s">
        <v>175</v>
      </c>
      <c r="F79" s="97"/>
      <c r="G79" s="97"/>
      <c r="H79" s="97"/>
      <c r="I79" s="97"/>
      <c r="J79" s="97"/>
      <c r="K79" s="97"/>
      <c r="L79" s="97"/>
    </row>
    <row r="80" spans="1:12" ht="14.45" customHeight="1">
      <c r="A80" s="97"/>
      <c r="B80" s="148" t="str">
        <f>IF(OR(B76=4,B76=5),"要","不要")</f>
        <v>不要</v>
      </c>
      <c r="C80" s="97"/>
      <c r="D80" s="97"/>
      <c r="E80" s="97" t="s">
        <v>176</v>
      </c>
      <c r="F80" s="97"/>
      <c r="G80" s="97"/>
      <c r="H80" s="97"/>
      <c r="I80" s="97"/>
      <c r="J80" s="97"/>
      <c r="K80" s="97"/>
      <c r="L80" s="97"/>
    </row>
    <row r="81" spans="1:12" ht="14.45" customHeight="1">
      <c r="A81" s="97"/>
      <c r="B81" s="148" t="s">
        <v>218</v>
      </c>
      <c r="C81" s="97"/>
      <c r="D81" s="149" t="str">
        <f>IF(AND(B78="不要",B82&lt;&gt;0),"　　 ↓選択不要です。修正してください。",IF(AND(B78="要",B82=0),"　　 ↓選択してください。",IF(AND(B78="要",B82&gt;1),"　　 ↓1つのみ選択してください。","")))</f>
        <v/>
      </c>
      <c r="E81" s="97"/>
      <c r="F81" s="97"/>
      <c r="G81" s="97"/>
      <c r="H81" s="97"/>
      <c r="I81" s="97"/>
      <c r="J81" s="97"/>
      <c r="K81" s="97"/>
      <c r="L81" s="97"/>
    </row>
    <row r="82" spans="1:12" ht="14.45" customHeight="1">
      <c r="A82" s="97"/>
      <c r="B82" s="148">
        <f>COUNTIF(B83:B87,TRUE)</f>
        <v>0</v>
      </c>
      <c r="C82" s="97"/>
      <c r="D82" s="97" t="s">
        <v>311</v>
      </c>
      <c r="E82" s="97" t="s">
        <v>320</v>
      </c>
      <c r="F82" s="97"/>
      <c r="G82" s="97"/>
      <c r="H82" s="97"/>
      <c r="I82" s="97"/>
      <c r="J82" s="97"/>
      <c r="K82" s="97"/>
      <c r="L82" s="97"/>
    </row>
    <row r="83" spans="1:12" ht="14.45" customHeight="1">
      <c r="A83" s="97"/>
      <c r="B83" s="147" t="b">
        <v>0</v>
      </c>
      <c r="C83" s="98"/>
      <c r="D83" s="97"/>
      <c r="E83" s="97" t="s">
        <v>177</v>
      </c>
      <c r="F83" s="97"/>
      <c r="G83" s="97"/>
      <c r="H83" s="97"/>
      <c r="I83" s="97"/>
      <c r="J83" s="97"/>
      <c r="K83" s="97"/>
      <c r="L83" s="97"/>
    </row>
    <row r="84" spans="1:12" ht="14.45" customHeight="1">
      <c r="A84" s="97"/>
      <c r="B84" s="147" t="b">
        <v>0</v>
      </c>
      <c r="C84" s="97"/>
      <c r="D84" s="97"/>
      <c r="E84" s="97" t="s">
        <v>178</v>
      </c>
      <c r="F84" s="97"/>
      <c r="G84" s="97"/>
      <c r="H84" s="97"/>
      <c r="I84" s="97"/>
      <c r="J84" s="97"/>
      <c r="K84" s="97"/>
      <c r="L84" s="97"/>
    </row>
    <row r="85" spans="1:12" ht="14.45" customHeight="1">
      <c r="A85" s="97"/>
      <c r="B85" s="147" t="b">
        <v>0</v>
      </c>
      <c r="C85" s="97"/>
      <c r="D85" s="97"/>
      <c r="E85" s="97" t="s">
        <v>179</v>
      </c>
      <c r="F85" s="97"/>
      <c r="G85" s="97"/>
      <c r="H85" s="97"/>
      <c r="I85" s="97"/>
      <c r="J85" s="97"/>
      <c r="K85" s="97"/>
      <c r="L85" s="97"/>
    </row>
    <row r="86" spans="1:12" ht="14.45" customHeight="1">
      <c r="A86" s="97"/>
      <c r="B86" s="147" t="b">
        <v>0</v>
      </c>
      <c r="C86" s="97"/>
      <c r="D86" s="97"/>
      <c r="E86" s="97" t="s">
        <v>180</v>
      </c>
      <c r="F86" s="97"/>
      <c r="G86" s="97"/>
      <c r="H86" s="97"/>
      <c r="I86" s="97"/>
      <c r="J86" s="97"/>
      <c r="K86" s="97"/>
      <c r="L86" s="97"/>
    </row>
    <row r="87" spans="1:12" ht="14.45" customHeight="1">
      <c r="A87" s="97"/>
      <c r="B87" s="147" t="b">
        <v>0</v>
      </c>
      <c r="C87" s="97"/>
      <c r="D87" s="97"/>
      <c r="E87" s="97" t="s">
        <v>202</v>
      </c>
      <c r="F87" s="97"/>
      <c r="G87" s="514"/>
      <c r="H87" s="514"/>
      <c r="I87" s="514"/>
      <c r="J87" s="97" t="s">
        <v>96</v>
      </c>
      <c r="K87" s="97"/>
      <c r="L87" s="97"/>
    </row>
    <row r="88" spans="1:12" ht="14.45" customHeight="1">
      <c r="A88" s="97"/>
      <c r="B88" s="148" t="s">
        <v>218</v>
      </c>
      <c r="C88" s="97"/>
      <c r="D88" s="149" t="str">
        <f>IF(AND(B80="不要",B89&lt;&gt;0),"　　 ↓選択不要です。修正してください。",IF(AND(B80="要",B89=0),"　　 ↓選択してください。",""))</f>
        <v/>
      </c>
      <c r="E88" s="97"/>
      <c r="F88" s="97"/>
      <c r="G88" s="97"/>
      <c r="H88" s="97"/>
      <c r="I88" s="97"/>
      <c r="J88" s="97"/>
      <c r="K88" s="97"/>
      <c r="L88" s="97"/>
    </row>
    <row r="89" spans="1:12" ht="14.45" customHeight="1">
      <c r="A89" s="97"/>
      <c r="B89" s="148">
        <f>COUNTIF(B90:B95,TRUE)</f>
        <v>0</v>
      </c>
      <c r="C89" s="97"/>
      <c r="D89" s="97" t="s">
        <v>292</v>
      </c>
      <c r="E89" s="97" t="s">
        <v>321</v>
      </c>
      <c r="F89" s="97"/>
      <c r="G89" s="97"/>
      <c r="H89" s="97"/>
      <c r="I89" s="97"/>
      <c r="J89" s="97"/>
      <c r="K89" s="97"/>
      <c r="L89" s="97"/>
    </row>
    <row r="90" spans="1:12" ht="14.45" customHeight="1">
      <c r="A90" s="97"/>
      <c r="B90" s="147" t="b">
        <v>0</v>
      </c>
      <c r="C90" s="98"/>
      <c r="D90" s="97"/>
      <c r="E90" s="97" t="s">
        <v>181</v>
      </c>
      <c r="F90" s="97"/>
      <c r="G90" s="97"/>
      <c r="H90" s="97"/>
      <c r="I90" s="97"/>
      <c r="J90" s="97"/>
      <c r="K90" s="97"/>
      <c r="L90" s="97"/>
    </row>
    <row r="91" spans="1:12" ht="14.45" customHeight="1">
      <c r="A91" s="97"/>
      <c r="B91" s="147" t="b">
        <v>0</v>
      </c>
      <c r="C91" s="98"/>
      <c r="D91" s="97"/>
      <c r="E91" s="97" t="s">
        <v>182</v>
      </c>
      <c r="F91" s="97"/>
      <c r="G91" s="97"/>
      <c r="H91" s="97"/>
      <c r="I91" s="97"/>
      <c r="J91" s="97"/>
      <c r="K91" s="97"/>
      <c r="L91" s="97"/>
    </row>
    <row r="92" spans="1:12" ht="14.45" customHeight="1">
      <c r="A92" s="97"/>
      <c r="B92" s="147" t="b">
        <v>0</v>
      </c>
      <c r="C92" s="98"/>
      <c r="D92" s="97"/>
      <c r="E92" s="97" t="s">
        <v>183</v>
      </c>
      <c r="F92" s="97"/>
      <c r="G92" s="97"/>
      <c r="H92" s="97"/>
      <c r="I92" s="97"/>
      <c r="J92" s="97"/>
      <c r="K92" s="97"/>
      <c r="L92" s="97"/>
    </row>
    <row r="93" spans="1:12" ht="14.45" customHeight="1">
      <c r="A93" s="97"/>
      <c r="B93" s="147" t="b">
        <v>0</v>
      </c>
      <c r="C93" s="98"/>
      <c r="D93" s="97"/>
      <c r="E93" s="97" t="s">
        <v>184</v>
      </c>
      <c r="F93" s="97"/>
      <c r="G93" s="97"/>
      <c r="H93" s="97"/>
      <c r="I93" s="97"/>
      <c r="J93" s="97"/>
      <c r="K93" s="97"/>
      <c r="L93" s="97"/>
    </row>
    <row r="94" spans="1:12" ht="14.45" customHeight="1">
      <c r="A94" s="97"/>
      <c r="B94" s="147" t="b">
        <v>0</v>
      </c>
      <c r="C94" s="98"/>
      <c r="D94" s="97"/>
      <c r="E94" s="97" t="s">
        <v>185</v>
      </c>
      <c r="F94" s="97"/>
      <c r="G94" s="97"/>
      <c r="H94" s="97"/>
      <c r="I94" s="97"/>
      <c r="J94" s="97"/>
      <c r="K94" s="97"/>
      <c r="L94" s="97"/>
    </row>
    <row r="95" spans="1:12" ht="14.45" customHeight="1">
      <c r="A95" s="97"/>
      <c r="B95" s="147" t="b">
        <v>0</v>
      </c>
      <c r="C95" s="98"/>
      <c r="D95" s="97"/>
      <c r="E95" s="97" t="s">
        <v>203</v>
      </c>
      <c r="F95" s="97"/>
      <c r="G95" s="514"/>
      <c r="H95" s="514"/>
      <c r="I95" s="514"/>
      <c r="J95" s="97" t="s">
        <v>96</v>
      </c>
      <c r="K95" s="97"/>
      <c r="L95" s="97"/>
    </row>
    <row r="96" spans="1:12" ht="14.45" customHeight="1">
      <c r="A96" s="97"/>
      <c r="B96" s="97"/>
      <c r="C96" s="97"/>
      <c r="D96" s="99"/>
      <c r="E96" s="99"/>
      <c r="F96" s="100"/>
      <c r="G96" s="100"/>
      <c r="H96" s="100"/>
      <c r="I96" s="100"/>
      <c r="J96" s="97"/>
      <c r="K96" s="97"/>
      <c r="L96" s="97"/>
    </row>
    <row r="97" spans="1:12" ht="14.45" customHeight="1">
      <c r="A97" s="97"/>
      <c r="B97" s="97"/>
      <c r="C97" s="97"/>
      <c r="D97" s="97" t="s">
        <v>187</v>
      </c>
      <c r="E97" s="97" t="s">
        <v>186</v>
      </c>
      <c r="F97" s="97"/>
      <c r="G97" s="97"/>
      <c r="H97" s="97"/>
      <c r="I97" s="97"/>
      <c r="J97" s="97"/>
      <c r="K97" s="97"/>
      <c r="L97" s="97"/>
    </row>
    <row r="98" spans="1:12" ht="14.45" customHeight="1">
      <c r="A98" s="97"/>
      <c r="B98" s="147">
        <v>0</v>
      </c>
      <c r="C98" s="98"/>
      <c r="D98" s="97"/>
      <c r="E98" s="97" t="s">
        <v>173</v>
      </c>
      <c r="F98" s="97"/>
      <c r="G98" s="97"/>
      <c r="H98" s="97"/>
      <c r="I98" s="97"/>
      <c r="J98" s="97"/>
      <c r="K98" s="97"/>
      <c r="L98" s="97"/>
    </row>
    <row r="99" spans="1:12" ht="14.45" customHeight="1">
      <c r="A99" s="97"/>
      <c r="B99" s="148" t="s">
        <v>325</v>
      </c>
      <c r="C99" s="97"/>
      <c r="D99" s="97"/>
      <c r="E99" s="97" t="s">
        <v>174</v>
      </c>
      <c r="F99" s="97"/>
      <c r="G99" s="97"/>
      <c r="H99" s="97"/>
      <c r="I99" s="97"/>
      <c r="J99" s="97"/>
      <c r="K99" s="97"/>
      <c r="L99" s="97"/>
    </row>
    <row r="100" spans="1:12" ht="14.45" customHeight="1">
      <c r="A100" s="97"/>
      <c r="B100" s="148" t="str">
        <f>IF(OR(B98=1,B98=2),"要","不要")</f>
        <v>不要</v>
      </c>
      <c r="C100" s="97"/>
      <c r="D100" s="97"/>
      <c r="E100" s="97" t="s">
        <v>95</v>
      </c>
      <c r="F100" s="97"/>
      <c r="G100" s="97"/>
      <c r="H100" s="97"/>
      <c r="I100" s="97"/>
      <c r="J100" s="97"/>
      <c r="K100" s="97"/>
      <c r="L100" s="97"/>
    </row>
    <row r="101" spans="1:12" ht="14.45" customHeight="1">
      <c r="A101" s="97"/>
      <c r="C101" s="97"/>
      <c r="D101" s="97"/>
      <c r="E101" s="97" t="s">
        <v>175</v>
      </c>
      <c r="F101" s="97"/>
      <c r="G101" s="97"/>
      <c r="H101" s="97"/>
      <c r="I101" s="97"/>
      <c r="J101" s="97"/>
      <c r="K101" s="97"/>
      <c r="L101" s="97"/>
    </row>
    <row r="102" spans="1:12" ht="14.45" customHeight="1">
      <c r="A102" s="97"/>
      <c r="C102" s="97"/>
      <c r="D102" s="97"/>
      <c r="E102" s="97" t="s">
        <v>176</v>
      </c>
      <c r="F102" s="97"/>
      <c r="G102" s="97"/>
      <c r="H102" s="97"/>
      <c r="I102" s="97"/>
      <c r="J102" s="97"/>
      <c r="K102" s="97"/>
      <c r="L102" s="97"/>
    </row>
    <row r="103" spans="1:12" ht="14.45" customHeight="1">
      <c r="A103" s="97"/>
      <c r="B103" s="148" t="s">
        <v>218</v>
      </c>
      <c r="C103" s="97"/>
      <c r="D103" s="149" t="str">
        <f>IF(AND(B100="不要",B104&lt;&gt;0),"　　 ↓選択不要です。",IF(AND(B100="要",B104=0),"　　 ↓選択してください。",IF(AND(B100="要",B104&gt;1),"　　 ↓1つのみ選択してください。","")))</f>
        <v/>
      </c>
      <c r="E103" s="97"/>
      <c r="F103" s="97"/>
      <c r="G103" s="97"/>
      <c r="H103" s="97"/>
      <c r="I103" s="97"/>
      <c r="J103" s="97"/>
      <c r="K103" s="97"/>
      <c r="L103" s="97"/>
    </row>
    <row r="104" spans="1:12" ht="14.45" customHeight="1">
      <c r="A104" s="97"/>
      <c r="B104" s="148">
        <f>COUNTIF(B105:B109,TRUE)</f>
        <v>0</v>
      </c>
      <c r="C104" s="97"/>
      <c r="D104" s="97" t="s">
        <v>312</v>
      </c>
      <c r="E104" s="97" t="s">
        <v>322</v>
      </c>
      <c r="F104" s="97"/>
      <c r="G104" s="97"/>
      <c r="H104" s="97"/>
      <c r="I104" s="97"/>
      <c r="J104" s="97"/>
      <c r="K104" s="97"/>
      <c r="L104" s="97"/>
    </row>
    <row r="105" spans="1:12" ht="14.45" customHeight="1">
      <c r="A105" s="97"/>
      <c r="B105" s="147" t="b">
        <v>0</v>
      </c>
      <c r="C105" s="98"/>
      <c r="D105" s="97"/>
      <c r="E105" s="97" t="s">
        <v>173</v>
      </c>
      <c r="F105" s="97"/>
      <c r="G105" s="97"/>
      <c r="H105" s="97"/>
      <c r="I105" s="97"/>
      <c r="J105" s="97"/>
      <c r="K105" s="97"/>
      <c r="L105" s="97"/>
    </row>
    <row r="106" spans="1:12" ht="14.45" customHeight="1">
      <c r="A106" s="97"/>
      <c r="B106" s="147" t="b">
        <v>0</v>
      </c>
      <c r="C106" s="97"/>
      <c r="D106" s="97"/>
      <c r="E106" s="97" t="s">
        <v>174</v>
      </c>
      <c r="F106" s="97"/>
      <c r="G106" s="97"/>
      <c r="H106" s="97"/>
      <c r="I106" s="97"/>
      <c r="J106" s="97"/>
      <c r="K106" s="97"/>
      <c r="L106" s="97"/>
    </row>
    <row r="107" spans="1:12" ht="14.45" customHeight="1">
      <c r="A107" s="97"/>
      <c r="B107" s="147" t="b">
        <v>0</v>
      </c>
      <c r="C107" s="97"/>
      <c r="D107" s="97"/>
      <c r="E107" s="97" t="s">
        <v>95</v>
      </c>
      <c r="F107" s="97"/>
      <c r="G107" s="97"/>
      <c r="H107" s="97"/>
      <c r="I107" s="97"/>
      <c r="J107" s="97"/>
      <c r="K107" s="97"/>
      <c r="L107" s="97"/>
    </row>
    <row r="108" spans="1:12" ht="14.45" customHeight="1">
      <c r="A108" s="97"/>
      <c r="B108" s="147" t="b">
        <v>0</v>
      </c>
      <c r="C108" s="97"/>
      <c r="D108" s="97"/>
      <c r="E108" s="97" t="s">
        <v>175</v>
      </c>
      <c r="F108" s="97"/>
      <c r="G108" s="97"/>
      <c r="H108" s="97"/>
      <c r="I108" s="97"/>
      <c r="J108" s="97"/>
      <c r="K108" s="97"/>
      <c r="L108" s="97"/>
    </row>
    <row r="109" spans="1:12" ht="14.45" customHeight="1">
      <c r="A109" s="97"/>
      <c r="B109" s="147" t="b">
        <v>0</v>
      </c>
      <c r="C109" s="97"/>
      <c r="D109" s="97"/>
      <c r="E109" s="97" t="s">
        <v>176</v>
      </c>
      <c r="F109" s="97"/>
      <c r="G109" s="97"/>
      <c r="H109" s="97"/>
      <c r="I109" s="97"/>
      <c r="J109" s="97"/>
      <c r="K109" s="97"/>
      <c r="L109" s="97"/>
    </row>
    <row r="110" spans="1:12" ht="14.45" customHeight="1">
      <c r="A110" s="97"/>
      <c r="B110" s="97"/>
      <c r="C110" s="97"/>
      <c r="D110" s="97"/>
      <c r="E110" s="97"/>
      <c r="F110" s="97"/>
      <c r="G110" s="97"/>
      <c r="H110" s="97"/>
      <c r="I110" s="97"/>
      <c r="J110" s="97"/>
      <c r="K110" s="97"/>
      <c r="L110" s="97"/>
    </row>
    <row r="111" spans="1:12" ht="14.45" customHeight="1">
      <c r="A111" s="97"/>
      <c r="B111" s="148" t="s">
        <v>326</v>
      </c>
      <c r="C111" s="97"/>
      <c r="D111" s="97" t="s">
        <v>192</v>
      </c>
      <c r="E111" s="97" t="s">
        <v>323</v>
      </c>
      <c r="F111" s="97"/>
      <c r="G111" s="97"/>
      <c r="H111" s="97"/>
      <c r="I111" s="97"/>
      <c r="J111" s="97"/>
      <c r="K111" s="97"/>
      <c r="L111" s="97"/>
    </row>
    <row r="112" spans="1:12" ht="14.45" customHeight="1">
      <c r="A112" s="97"/>
      <c r="B112" s="148" t="str">
        <f>IF(B100="不要","不要",IF(B104=0,"",IF(OR(B105=TRUE,B106=TRUE,B107=TRUE,B108=TRUE),"要","不要")))</f>
        <v>不要</v>
      </c>
      <c r="C112" s="97"/>
      <c r="D112" s="483"/>
      <c r="E112" s="484"/>
      <c r="F112" s="484"/>
      <c r="G112" s="484"/>
      <c r="H112" s="484"/>
      <c r="I112" s="484"/>
      <c r="J112" s="485"/>
      <c r="K112" s="106"/>
      <c r="L112" s="97"/>
    </row>
    <row r="113" spans="1:12" ht="14.45" customHeight="1">
      <c r="A113" s="97"/>
      <c r="B113" s="97"/>
      <c r="C113" s="97"/>
      <c r="D113" s="486"/>
      <c r="E113" s="487"/>
      <c r="F113" s="487"/>
      <c r="G113" s="487"/>
      <c r="H113" s="487"/>
      <c r="I113" s="487"/>
      <c r="J113" s="488"/>
      <c r="K113" s="106"/>
      <c r="L113" s="97"/>
    </row>
    <row r="114" spans="1:12" ht="14.45" customHeight="1">
      <c r="A114" s="97"/>
      <c r="B114" s="97"/>
      <c r="C114" s="97"/>
      <c r="D114" s="486"/>
      <c r="E114" s="487"/>
      <c r="F114" s="487"/>
      <c r="G114" s="487"/>
      <c r="H114" s="487"/>
      <c r="I114" s="487"/>
      <c r="J114" s="488"/>
      <c r="K114" s="106"/>
      <c r="L114" s="97"/>
    </row>
    <row r="115" spans="1:12" ht="14.45" customHeight="1">
      <c r="A115" s="97"/>
      <c r="B115" s="97"/>
      <c r="C115" s="97"/>
      <c r="D115" s="489"/>
      <c r="E115" s="490"/>
      <c r="F115" s="490"/>
      <c r="G115" s="490"/>
      <c r="H115" s="490"/>
      <c r="I115" s="490"/>
      <c r="J115" s="491"/>
      <c r="K115" s="106"/>
      <c r="L115" s="97"/>
    </row>
    <row r="116" spans="1:12" ht="14.45" customHeight="1">
      <c r="A116" s="97"/>
      <c r="B116" s="148" t="s">
        <v>218</v>
      </c>
      <c r="C116" s="97"/>
      <c r="D116" s="101"/>
      <c r="E116" s="101"/>
      <c r="F116" s="101"/>
      <c r="G116" s="101"/>
      <c r="H116" s="101"/>
      <c r="I116" s="101"/>
      <c r="J116" s="97"/>
      <c r="K116" s="97"/>
      <c r="L116" s="97"/>
    </row>
    <row r="117" spans="1:12" ht="14.45" customHeight="1">
      <c r="A117" s="97"/>
      <c r="B117" s="148">
        <f>COUNTIF(B118:B121,TRUE)</f>
        <v>0</v>
      </c>
      <c r="C117" s="97"/>
      <c r="D117" s="97" t="s">
        <v>313</v>
      </c>
      <c r="E117" s="97" t="s">
        <v>204</v>
      </c>
      <c r="F117" s="97"/>
      <c r="G117" s="97"/>
      <c r="H117" s="97"/>
      <c r="I117" s="97"/>
      <c r="J117" s="97"/>
      <c r="K117" s="97"/>
      <c r="L117" s="97"/>
    </row>
    <row r="118" spans="1:12" ht="14.45" customHeight="1">
      <c r="A118" s="97"/>
      <c r="B118" s="147" t="b">
        <v>0</v>
      </c>
      <c r="C118" s="98"/>
      <c r="D118" s="97"/>
      <c r="E118" s="97" t="s">
        <v>188</v>
      </c>
      <c r="F118" s="97"/>
      <c r="G118" s="97"/>
      <c r="H118" s="97"/>
      <c r="I118" s="97"/>
      <c r="J118" s="97"/>
      <c r="K118" s="97"/>
      <c r="L118" s="97"/>
    </row>
    <row r="119" spans="1:12" ht="14.45" customHeight="1">
      <c r="A119" s="97"/>
      <c r="B119" s="147" t="b">
        <v>0</v>
      </c>
      <c r="C119" s="98"/>
      <c r="D119" s="97"/>
      <c r="E119" s="97" t="s">
        <v>189</v>
      </c>
      <c r="F119" s="97"/>
      <c r="G119" s="97"/>
      <c r="H119" s="97"/>
      <c r="I119" s="97"/>
      <c r="J119" s="97"/>
      <c r="K119" s="97"/>
      <c r="L119" s="97"/>
    </row>
    <row r="120" spans="1:12" ht="14.45" customHeight="1">
      <c r="A120" s="97"/>
      <c r="B120" s="147" t="b">
        <v>0</v>
      </c>
      <c r="C120" s="98"/>
      <c r="D120" s="97"/>
      <c r="E120" s="97" t="s">
        <v>190</v>
      </c>
      <c r="F120" s="97"/>
      <c r="G120" s="97"/>
      <c r="H120" s="97"/>
      <c r="I120" s="97"/>
      <c r="J120" s="97"/>
      <c r="K120" s="97"/>
      <c r="L120" s="97"/>
    </row>
    <row r="121" spans="1:12" ht="14.45" customHeight="1">
      <c r="A121" s="97"/>
      <c r="B121" s="147" t="b">
        <v>0</v>
      </c>
      <c r="C121" s="98"/>
      <c r="D121" s="97"/>
      <c r="E121" s="97" t="s">
        <v>191</v>
      </c>
      <c r="F121" s="97"/>
      <c r="G121" s="97"/>
      <c r="H121" s="97"/>
      <c r="I121" s="97"/>
      <c r="J121" s="97"/>
      <c r="K121" s="97"/>
      <c r="L121" s="97"/>
    </row>
    <row r="122" spans="1:12" ht="14.45" customHeight="1">
      <c r="A122" s="97"/>
      <c r="B122" s="148" t="s">
        <v>218</v>
      </c>
      <c r="C122" s="97"/>
      <c r="D122" s="99"/>
      <c r="E122" s="99"/>
      <c r="F122" s="100"/>
      <c r="G122" s="100"/>
      <c r="H122" s="100"/>
      <c r="I122" s="100"/>
      <c r="J122" s="97"/>
      <c r="K122" s="97"/>
      <c r="L122" s="97"/>
    </row>
    <row r="123" spans="1:12" ht="14.45" customHeight="1">
      <c r="A123" s="97"/>
      <c r="B123" s="148">
        <f>COUNTIF(B124:B129,TRUE)</f>
        <v>0</v>
      </c>
      <c r="C123" s="97"/>
      <c r="D123" s="97" t="s">
        <v>314</v>
      </c>
      <c r="E123" s="97" t="s">
        <v>205</v>
      </c>
      <c r="F123" s="97"/>
      <c r="G123" s="97"/>
      <c r="H123" s="97"/>
      <c r="I123" s="97"/>
      <c r="J123" s="97"/>
      <c r="K123" s="97"/>
      <c r="L123" s="97"/>
    </row>
    <row r="124" spans="1:12" ht="14.45" customHeight="1">
      <c r="A124" s="97"/>
      <c r="B124" s="147" t="b">
        <v>0</v>
      </c>
      <c r="C124" s="98"/>
      <c r="D124" s="97"/>
      <c r="E124" s="97" t="s">
        <v>193</v>
      </c>
      <c r="F124" s="97"/>
      <c r="G124" s="97"/>
      <c r="H124" s="97"/>
      <c r="I124" s="97"/>
      <c r="J124" s="97"/>
      <c r="K124" s="97"/>
      <c r="L124" s="97"/>
    </row>
    <row r="125" spans="1:12" ht="14.45" customHeight="1">
      <c r="A125" s="97"/>
      <c r="B125" s="147" t="b">
        <v>0</v>
      </c>
      <c r="C125" s="98"/>
      <c r="D125" s="97"/>
      <c r="E125" s="97" t="s">
        <v>194</v>
      </c>
      <c r="F125" s="97"/>
      <c r="G125" s="97"/>
      <c r="H125" s="97"/>
      <c r="I125" s="97"/>
      <c r="J125" s="97"/>
      <c r="K125" s="97"/>
      <c r="L125" s="97"/>
    </row>
    <row r="126" spans="1:12" ht="14.45" customHeight="1">
      <c r="A126" s="97"/>
      <c r="B126" s="147" t="b">
        <v>0</v>
      </c>
      <c r="C126" s="98"/>
      <c r="D126" s="97"/>
      <c r="E126" s="97" t="s">
        <v>195</v>
      </c>
      <c r="F126" s="97"/>
      <c r="G126" s="97"/>
      <c r="H126" s="97"/>
      <c r="I126" s="97"/>
      <c r="J126" s="97"/>
      <c r="K126" s="97"/>
      <c r="L126" s="97"/>
    </row>
    <row r="127" spans="1:12" ht="14.45" customHeight="1">
      <c r="A127" s="97"/>
      <c r="B127" s="147" t="b">
        <v>0</v>
      </c>
      <c r="C127" s="98"/>
      <c r="D127" s="97"/>
      <c r="E127" s="97" t="s">
        <v>196</v>
      </c>
      <c r="F127" s="97"/>
      <c r="G127" s="97"/>
      <c r="H127" s="97"/>
      <c r="I127" s="97"/>
      <c r="J127" s="97"/>
      <c r="K127" s="97"/>
      <c r="L127" s="97"/>
    </row>
    <row r="128" spans="1:12" ht="14.45" customHeight="1">
      <c r="A128" s="97"/>
      <c r="B128" s="147" t="b">
        <v>0</v>
      </c>
      <c r="C128" s="98"/>
      <c r="D128" s="97"/>
      <c r="E128" s="97" t="s">
        <v>197</v>
      </c>
      <c r="F128" s="97"/>
      <c r="G128" s="97"/>
      <c r="H128" s="97"/>
      <c r="I128" s="97"/>
      <c r="J128" s="97"/>
      <c r="K128" s="97"/>
      <c r="L128" s="97"/>
    </row>
    <row r="129" spans="1:12" ht="14.45" customHeight="1">
      <c r="A129" s="97"/>
      <c r="B129" s="147" t="b">
        <v>0</v>
      </c>
      <c r="C129" s="98"/>
      <c r="D129" s="97"/>
      <c r="E129" s="97" t="s">
        <v>162</v>
      </c>
      <c r="F129" s="97"/>
      <c r="G129" s="97"/>
      <c r="H129" s="97"/>
      <c r="I129" s="97"/>
      <c r="J129" s="97"/>
      <c r="K129" s="97"/>
      <c r="L129" s="97"/>
    </row>
    <row r="130" spans="1:12" ht="14.45" customHeight="1">
      <c r="A130" s="97"/>
      <c r="B130" s="97"/>
      <c r="C130" s="97"/>
      <c r="D130" s="99" t="s">
        <v>97</v>
      </c>
      <c r="E130" s="514"/>
      <c r="F130" s="514"/>
      <c r="G130" s="514"/>
      <c r="H130" s="514"/>
      <c r="I130" s="514"/>
      <c r="J130" s="97" t="s">
        <v>96</v>
      </c>
      <c r="K130" s="97"/>
      <c r="L130" s="97"/>
    </row>
    <row r="131" spans="1:12" ht="14.45" customHeight="1">
      <c r="A131" s="97"/>
      <c r="B131" s="97"/>
      <c r="C131" s="97"/>
      <c r="D131" s="99"/>
      <c r="E131" s="101"/>
      <c r="F131" s="101"/>
      <c r="G131" s="101"/>
      <c r="H131" s="101"/>
      <c r="I131" s="101"/>
      <c r="J131" s="97"/>
      <c r="K131" s="97"/>
      <c r="L131" s="97"/>
    </row>
    <row r="132" spans="1:12" ht="14.45" customHeight="1">
      <c r="A132" s="97"/>
      <c r="B132" s="148" t="s">
        <v>319</v>
      </c>
      <c r="C132" s="97"/>
      <c r="D132" s="99" t="s">
        <v>293</v>
      </c>
      <c r="E132" s="97" t="s">
        <v>295</v>
      </c>
      <c r="F132" s="101"/>
      <c r="G132" s="101"/>
      <c r="H132" s="101"/>
      <c r="I132" s="101"/>
      <c r="J132" s="97"/>
      <c r="K132" s="97"/>
      <c r="L132" s="97"/>
    </row>
    <row r="133" spans="1:12" ht="14.45" customHeight="1">
      <c r="A133" s="97"/>
      <c r="B133" s="148">
        <f>COUNTIF(B135:B144,TRUE)</f>
        <v>0</v>
      </c>
      <c r="C133" s="97"/>
      <c r="D133" s="99"/>
      <c r="E133" s="97" t="s">
        <v>296</v>
      </c>
      <c r="F133" s="101"/>
      <c r="G133" s="101"/>
      <c r="H133" s="101"/>
      <c r="I133" s="101"/>
      <c r="J133" s="97"/>
      <c r="K133" s="97"/>
      <c r="L133" s="97"/>
    </row>
    <row r="134" spans="1:12" ht="14.45" customHeight="1">
      <c r="A134" s="97"/>
      <c r="B134" s="97"/>
      <c r="C134" s="97"/>
      <c r="D134" s="526" t="s">
        <v>305</v>
      </c>
      <c r="E134" s="527"/>
      <c r="F134" s="528"/>
      <c r="G134" s="525" t="s">
        <v>297</v>
      </c>
      <c r="H134" s="525"/>
      <c r="I134" s="525"/>
      <c r="J134" s="97"/>
      <c r="K134" s="97"/>
      <c r="L134" s="97"/>
    </row>
    <row r="135" spans="1:12" ht="29.45" customHeight="1">
      <c r="B135" s="262" t="b">
        <v>0</v>
      </c>
      <c r="C135" s="263" t="str">
        <f>IF(AND(B135=TRUE,G135="（自由記述）"),"未入力","")</f>
        <v/>
      </c>
      <c r="D135" s="258"/>
      <c r="E135" s="530" t="s">
        <v>298</v>
      </c>
      <c r="F135" s="531"/>
      <c r="G135" s="524" t="s">
        <v>308</v>
      </c>
      <c r="H135" s="524"/>
      <c r="I135" s="524"/>
      <c r="J135" s="97"/>
      <c r="K135" s="97"/>
      <c r="L135" s="97"/>
    </row>
    <row r="136" spans="1:12" ht="29.45" customHeight="1">
      <c r="B136" s="262" t="b">
        <v>0</v>
      </c>
      <c r="C136" s="263" t="str">
        <f>IF(AND(B136=TRUE,G136="（自由記述）"),"未入力","")</f>
        <v/>
      </c>
      <c r="D136" s="258"/>
      <c r="E136" s="530" t="s">
        <v>306</v>
      </c>
      <c r="F136" s="531"/>
      <c r="G136" s="529" t="s">
        <v>307</v>
      </c>
      <c r="H136" s="529"/>
      <c r="I136" s="529"/>
      <c r="J136" s="97"/>
      <c r="K136" s="97"/>
      <c r="L136" s="97"/>
    </row>
    <row r="137" spans="1:12" ht="20.45" customHeight="1">
      <c r="B137" s="262" t="b">
        <v>0</v>
      </c>
      <c r="C137" s="263" t="str">
        <f>IF(AND(B137=TRUE,G137=""),"未入力","")</f>
        <v/>
      </c>
      <c r="D137" s="260"/>
      <c r="E137" s="516" t="s">
        <v>299</v>
      </c>
      <c r="F137" s="516"/>
      <c r="G137" s="520"/>
      <c r="H137" s="521"/>
      <c r="I137" s="522"/>
      <c r="J137" s="97"/>
      <c r="K137" s="97"/>
      <c r="L137" s="97"/>
    </row>
    <row r="138" spans="1:12" ht="15.6" customHeight="1">
      <c r="B138" s="262" t="str">
        <f>IF(G137="20人",1,IF(G137="50人",2,IF(G137="100人",3,IF(G137="その他",4,""))))</f>
        <v/>
      </c>
      <c r="C138" s="263"/>
      <c r="D138" s="259"/>
      <c r="E138" s="518"/>
      <c r="F138" s="518"/>
      <c r="G138" s="265" t="str">
        <f>IF(B138=4,"その他を選択した場合記入してください。（","")</f>
        <v/>
      </c>
      <c r="H138" s="261"/>
      <c r="I138" s="264" t="str">
        <f>IF(B138=4,"人）","")</f>
        <v/>
      </c>
      <c r="K138" s="97"/>
      <c r="L138" s="97"/>
    </row>
    <row r="139" spans="1:12" ht="20.45" customHeight="1">
      <c r="B139" s="262" t="b">
        <v>0</v>
      </c>
      <c r="C139" s="263" t="str">
        <f>IF(AND(B139=TRUE,G139=""),"未入力","")</f>
        <v/>
      </c>
      <c r="D139" s="260"/>
      <c r="E139" s="516" t="s">
        <v>300</v>
      </c>
      <c r="F139" s="517"/>
      <c r="G139" s="523"/>
      <c r="H139" s="523"/>
      <c r="I139" s="523"/>
      <c r="J139" s="97"/>
      <c r="K139" s="97"/>
      <c r="L139" s="97"/>
    </row>
    <row r="140" spans="1:12" ht="16.149999999999999" customHeight="1">
      <c r="B140" s="262" t="str">
        <f>IF(G139="3か月",1,IF(G139="6か月",2,IF(G139="1年",3,IF(G139="その他",4,""))))</f>
        <v/>
      </c>
      <c r="C140" s="263"/>
      <c r="D140" s="259"/>
      <c r="E140" s="518"/>
      <c r="F140" s="519"/>
      <c r="G140" s="265" t="str">
        <f>IF(B140=4,"その他を選択した場合記入してください。（","")</f>
        <v/>
      </c>
      <c r="H140" s="261"/>
      <c r="I140" s="264" t="str">
        <f>IF(B140=4,"）","")</f>
        <v/>
      </c>
      <c r="J140" s="97"/>
      <c r="K140" s="97"/>
      <c r="L140" s="97"/>
    </row>
    <row r="141" spans="1:12" ht="29.45" customHeight="1">
      <c r="B141" s="262" t="b">
        <v>0</v>
      </c>
      <c r="C141" s="263" t="str">
        <f>IF(AND(B141=TRUE,G141="（自由記述）"),"未入力","")</f>
        <v/>
      </c>
      <c r="D141" s="258"/>
      <c r="E141" s="530" t="s">
        <v>301</v>
      </c>
      <c r="F141" s="531"/>
      <c r="G141" s="524" t="s">
        <v>307</v>
      </c>
      <c r="H141" s="524"/>
      <c r="I141" s="524"/>
      <c r="J141" s="97"/>
      <c r="K141" s="97"/>
      <c r="L141" s="97"/>
    </row>
    <row r="142" spans="1:12" ht="29.45" customHeight="1">
      <c r="B142" s="262" t="b">
        <v>0</v>
      </c>
      <c r="C142" s="263" t="str">
        <f>IF(AND(B142=TRUE,G142="（自由記述）"),"未入力","")</f>
        <v/>
      </c>
      <c r="D142" s="258"/>
      <c r="E142" s="530" t="s">
        <v>302</v>
      </c>
      <c r="F142" s="531"/>
      <c r="G142" s="524" t="s">
        <v>307</v>
      </c>
      <c r="H142" s="524"/>
      <c r="I142" s="524"/>
      <c r="J142" s="97"/>
      <c r="K142" s="97"/>
      <c r="L142" s="97"/>
    </row>
    <row r="143" spans="1:12" ht="29.45" customHeight="1">
      <c r="B143" s="262" t="b">
        <v>0</v>
      </c>
      <c r="C143" s="263" t="str">
        <f>IF(AND(B143=TRUE,G143="（自由記述）"),"未入力","")</f>
        <v/>
      </c>
      <c r="D143" s="258"/>
      <c r="E143" s="530" t="s">
        <v>303</v>
      </c>
      <c r="F143" s="531"/>
      <c r="G143" s="524" t="s">
        <v>307</v>
      </c>
      <c r="H143" s="524"/>
      <c r="I143" s="524"/>
      <c r="J143" s="97"/>
      <c r="K143" s="97"/>
      <c r="L143" s="97"/>
    </row>
    <row r="144" spans="1:12" ht="29.45" customHeight="1">
      <c r="B144" s="262" t="b">
        <v>0</v>
      </c>
      <c r="C144" s="263" t="str">
        <f>IF(AND(B144=TRUE,G144="（自由記述）"),"未入力","")</f>
        <v/>
      </c>
      <c r="D144" s="258"/>
      <c r="E144" s="530" t="s">
        <v>304</v>
      </c>
      <c r="F144" s="531"/>
      <c r="G144" s="524" t="s">
        <v>309</v>
      </c>
      <c r="H144" s="524"/>
      <c r="I144" s="524"/>
      <c r="J144" s="97"/>
      <c r="K144" s="97"/>
      <c r="L144" s="97"/>
    </row>
    <row r="145" spans="1:12" ht="14.45" customHeight="1">
      <c r="A145" s="97"/>
      <c r="B145" s="148" t="s">
        <v>291</v>
      </c>
      <c r="C145" s="97"/>
      <c r="D145" s="99"/>
      <c r="E145" s="101"/>
      <c r="F145" s="101"/>
      <c r="G145" s="101"/>
      <c r="H145" s="101"/>
      <c r="I145" s="101"/>
      <c r="J145" s="97"/>
      <c r="K145" s="97"/>
      <c r="L145" s="97"/>
    </row>
    <row r="146" spans="1:12" ht="14.45" customHeight="1">
      <c r="A146" s="97"/>
      <c r="B146" s="148">
        <f>COUNTIF(B147:B157,TRUE)</f>
        <v>0</v>
      </c>
      <c r="C146" s="97"/>
      <c r="D146" s="99" t="s">
        <v>315</v>
      </c>
      <c r="E146" s="97" t="s">
        <v>294</v>
      </c>
      <c r="F146" s="101"/>
      <c r="G146" s="101"/>
      <c r="H146" s="101"/>
      <c r="I146" s="101"/>
      <c r="J146" s="97"/>
      <c r="K146" s="97"/>
      <c r="L146" s="97"/>
    </row>
    <row r="147" spans="1:12" ht="14.45" customHeight="1">
      <c r="A147" s="97"/>
      <c r="B147" s="262" t="b">
        <v>0</v>
      </c>
      <c r="C147" s="97"/>
      <c r="D147" s="99"/>
      <c r="E147" s="266" t="s">
        <v>274</v>
      </c>
      <c r="F147" s="101"/>
      <c r="G147" s="101"/>
      <c r="H147" s="101"/>
      <c r="I147" s="101"/>
      <c r="J147" s="97"/>
      <c r="K147" s="97"/>
      <c r="L147" s="97"/>
    </row>
    <row r="148" spans="1:12" ht="14.45" customHeight="1">
      <c r="A148" s="97"/>
      <c r="B148" s="262" t="b">
        <v>0</v>
      </c>
      <c r="C148" s="97"/>
      <c r="D148" s="99"/>
      <c r="E148" s="266" t="s">
        <v>275</v>
      </c>
      <c r="F148" s="101"/>
      <c r="G148" s="101"/>
      <c r="H148" s="101"/>
      <c r="I148" s="101"/>
      <c r="J148" s="97"/>
      <c r="K148" s="97"/>
      <c r="L148" s="97"/>
    </row>
    <row r="149" spans="1:12" ht="14.45" customHeight="1">
      <c r="A149" s="97"/>
      <c r="B149" s="262" t="b">
        <v>0</v>
      </c>
      <c r="C149" s="97"/>
      <c r="D149" s="99"/>
      <c r="E149" s="266" t="s">
        <v>276</v>
      </c>
      <c r="F149" s="101"/>
      <c r="G149" s="101"/>
      <c r="H149" s="101"/>
      <c r="I149" s="101"/>
      <c r="J149" s="97"/>
      <c r="K149" s="97"/>
      <c r="L149" s="97"/>
    </row>
    <row r="150" spans="1:12" ht="14.45" customHeight="1">
      <c r="A150" s="97"/>
      <c r="B150" s="262" t="b">
        <v>0</v>
      </c>
      <c r="C150" s="97"/>
      <c r="D150" s="99"/>
      <c r="E150" s="266" t="s">
        <v>277</v>
      </c>
      <c r="F150" s="101"/>
      <c r="G150" s="101"/>
      <c r="H150" s="101"/>
      <c r="I150" s="101"/>
      <c r="J150" s="97"/>
      <c r="K150" s="97"/>
      <c r="L150" s="97"/>
    </row>
    <row r="151" spans="1:12" ht="14.45" customHeight="1">
      <c r="A151" s="97"/>
      <c r="B151" s="262" t="b">
        <v>0</v>
      </c>
      <c r="C151" s="97"/>
      <c r="D151" s="99"/>
      <c r="E151" s="266" t="s">
        <v>278</v>
      </c>
      <c r="F151" s="101"/>
      <c r="G151" s="101"/>
      <c r="H151" s="101"/>
      <c r="I151" s="101"/>
      <c r="J151" s="97"/>
      <c r="K151" s="97"/>
      <c r="L151" s="97"/>
    </row>
    <row r="152" spans="1:12" ht="14.45" customHeight="1">
      <c r="A152" s="97"/>
      <c r="B152" s="262" t="b">
        <v>0</v>
      </c>
      <c r="C152" s="97"/>
      <c r="D152" s="99"/>
      <c r="E152" s="266" t="s">
        <v>279</v>
      </c>
      <c r="F152" s="101"/>
      <c r="G152" s="101"/>
      <c r="H152" s="101"/>
      <c r="I152" s="101"/>
      <c r="J152" s="97"/>
      <c r="K152" s="97"/>
      <c r="L152" s="97"/>
    </row>
    <row r="153" spans="1:12" ht="14.45" customHeight="1">
      <c r="A153" s="97"/>
      <c r="B153" s="262" t="b">
        <v>0</v>
      </c>
      <c r="C153" s="97"/>
      <c r="D153" s="99"/>
      <c r="E153" s="266" t="s">
        <v>280</v>
      </c>
      <c r="F153" s="101"/>
      <c r="G153" s="101"/>
      <c r="H153" s="101"/>
      <c r="I153" s="101"/>
      <c r="J153" s="97"/>
      <c r="K153" s="97"/>
      <c r="L153" s="97"/>
    </row>
    <row r="154" spans="1:12" ht="14.45" customHeight="1">
      <c r="A154" s="97"/>
      <c r="B154" s="262" t="b">
        <v>0</v>
      </c>
      <c r="C154" s="97"/>
      <c r="D154" s="99"/>
      <c r="E154" s="266" t="s">
        <v>281</v>
      </c>
      <c r="F154" s="101"/>
      <c r="G154" s="101"/>
      <c r="H154" s="101"/>
      <c r="I154" s="101"/>
      <c r="J154" s="97"/>
      <c r="K154" s="97"/>
      <c r="L154" s="97"/>
    </row>
    <row r="155" spans="1:12" ht="14.45" customHeight="1">
      <c r="A155" s="97"/>
      <c r="B155" s="262" t="b">
        <v>0</v>
      </c>
      <c r="C155" s="97"/>
      <c r="D155" s="99"/>
      <c r="E155" s="266" t="s">
        <v>282</v>
      </c>
      <c r="F155" s="101"/>
      <c r="G155" s="101"/>
      <c r="H155" s="101"/>
      <c r="I155" s="101"/>
      <c r="J155" s="97"/>
      <c r="K155" s="97"/>
      <c r="L155" s="97"/>
    </row>
    <row r="156" spans="1:12" ht="14.45" customHeight="1">
      <c r="A156" s="97"/>
      <c r="B156" s="262" t="b">
        <v>0</v>
      </c>
      <c r="C156" s="97"/>
      <c r="D156" s="99"/>
      <c r="E156" s="266" t="s">
        <v>283</v>
      </c>
      <c r="F156" s="101"/>
      <c r="G156" s="101"/>
      <c r="H156" s="101"/>
      <c r="I156" s="101"/>
      <c r="J156" s="97"/>
      <c r="K156" s="97"/>
      <c r="L156" s="97"/>
    </row>
    <row r="157" spans="1:12" ht="14.45" customHeight="1">
      <c r="A157" s="97"/>
      <c r="B157" s="262" t="b">
        <v>0</v>
      </c>
      <c r="C157" s="97"/>
      <c r="D157" s="99"/>
      <c r="E157" s="266" t="s">
        <v>284</v>
      </c>
      <c r="F157" s="101"/>
      <c r="G157" s="101"/>
      <c r="H157" s="101"/>
      <c r="I157" s="101"/>
      <c r="J157" s="97"/>
      <c r="K157" s="97"/>
      <c r="L157" s="97"/>
    </row>
    <row r="158" spans="1:12" ht="14.45" customHeight="1">
      <c r="A158" s="97"/>
      <c r="B158" s="97"/>
      <c r="C158" s="97"/>
      <c r="D158" s="99"/>
      <c r="E158" s="101"/>
      <c r="F158" s="101"/>
      <c r="G158" s="101"/>
      <c r="H158" s="101"/>
      <c r="I158" s="101"/>
      <c r="J158" s="97"/>
      <c r="K158" s="97"/>
      <c r="L158" s="97"/>
    </row>
    <row r="159" spans="1:12" ht="14.45" customHeight="1">
      <c r="A159" s="97"/>
      <c r="B159" s="97"/>
      <c r="C159" s="97"/>
      <c r="D159" s="99" t="s">
        <v>316</v>
      </c>
      <c r="E159" s="97" t="s">
        <v>318</v>
      </c>
      <c r="F159" s="101"/>
      <c r="G159" s="101"/>
      <c r="H159" s="101"/>
      <c r="I159" s="101"/>
      <c r="J159" s="97"/>
      <c r="K159" s="97"/>
      <c r="L159" s="97"/>
    </row>
    <row r="160" spans="1:12" ht="14.45" customHeight="1">
      <c r="A160" s="97"/>
      <c r="B160" s="97"/>
      <c r="C160" s="97"/>
      <c r="D160" s="483"/>
      <c r="E160" s="484"/>
      <c r="F160" s="484"/>
      <c r="G160" s="484"/>
      <c r="H160" s="484"/>
      <c r="I160" s="484"/>
      <c r="J160" s="485"/>
      <c r="K160" s="97"/>
      <c r="L160" s="97"/>
    </row>
    <row r="161" spans="1:12" ht="14.45" customHeight="1">
      <c r="A161" s="97"/>
      <c r="B161" s="97"/>
      <c r="C161" s="97"/>
      <c r="D161" s="486"/>
      <c r="E161" s="487"/>
      <c r="F161" s="487"/>
      <c r="G161" s="487"/>
      <c r="H161" s="487"/>
      <c r="I161" s="487"/>
      <c r="J161" s="488"/>
      <c r="K161" s="97"/>
      <c r="L161" s="97"/>
    </row>
    <row r="162" spans="1:12" ht="14.45" customHeight="1">
      <c r="A162" s="97"/>
      <c r="B162" s="97"/>
      <c r="C162" s="97"/>
      <c r="D162" s="486"/>
      <c r="E162" s="487"/>
      <c r="F162" s="487"/>
      <c r="G162" s="487"/>
      <c r="H162" s="487"/>
      <c r="I162" s="487"/>
      <c r="J162" s="488"/>
      <c r="K162" s="97"/>
      <c r="L162" s="97"/>
    </row>
    <row r="163" spans="1:12" ht="14.45" customHeight="1">
      <c r="A163" s="97"/>
      <c r="B163" s="97"/>
      <c r="C163" s="97"/>
      <c r="D163" s="489"/>
      <c r="E163" s="490"/>
      <c r="F163" s="490"/>
      <c r="G163" s="490"/>
      <c r="H163" s="490"/>
      <c r="I163" s="490"/>
      <c r="J163" s="491"/>
      <c r="K163" s="97"/>
      <c r="L163" s="97"/>
    </row>
    <row r="164" spans="1:12" ht="14.45" customHeight="1">
      <c r="A164" s="97"/>
      <c r="B164" s="97"/>
      <c r="C164" s="97"/>
      <c r="D164" s="99"/>
      <c r="E164" s="99"/>
      <c r="F164" s="100"/>
      <c r="G164" s="100"/>
      <c r="H164" s="100"/>
      <c r="I164" s="100"/>
      <c r="J164" s="97"/>
      <c r="K164" s="97"/>
      <c r="L164" s="97"/>
    </row>
    <row r="165" spans="1:12" ht="14.45" customHeight="1">
      <c r="A165" s="97"/>
      <c r="B165" s="97"/>
      <c r="C165" s="97"/>
      <c r="D165" s="97" t="s">
        <v>317</v>
      </c>
      <c r="E165" s="97" t="s">
        <v>198</v>
      </c>
      <c r="F165" s="97"/>
      <c r="G165" s="97"/>
      <c r="H165" s="97"/>
      <c r="I165" s="97"/>
      <c r="J165" s="97"/>
      <c r="K165" s="97"/>
      <c r="L165" s="97"/>
    </row>
    <row r="166" spans="1:12" ht="14.45" customHeight="1">
      <c r="A166" s="97"/>
      <c r="B166" s="97"/>
      <c r="C166" s="97"/>
      <c r="D166" s="483" t="s">
        <v>211</v>
      </c>
      <c r="E166" s="484"/>
      <c r="F166" s="484"/>
      <c r="G166" s="484"/>
      <c r="H166" s="484"/>
      <c r="I166" s="484"/>
      <c r="J166" s="485"/>
      <c r="K166" s="106"/>
      <c r="L166" s="97"/>
    </row>
    <row r="167" spans="1:12" ht="14.45" customHeight="1">
      <c r="A167" s="97"/>
      <c r="B167" s="97"/>
      <c r="C167" s="97"/>
      <c r="D167" s="486"/>
      <c r="E167" s="487"/>
      <c r="F167" s="487"/>
      <c r="G167" s="487"/>
      <c r="H167" s="487"/>
      <c r="I167" s="487"/>
      <c r="J167" s="488"/>
      <c r="K167" s="106"/>
      <c r="L167" s="97"/>
    </row>
    <row r="168" spans="1:12" ht="14.45" customHeight="1">
      <c r="A168" s="97"/>
      <c r="B168" s="97"/>
      <c r="C168" s="97"/>
      <c r="D168" s="486"/>
      <c r="E168" s="487"/>
      <c r="F168" s="487"/>
      <c r="G168" s="487"/>
      <c r="H168" s="487"/>
      <c r="I168" s="487"/>
      <c r="J168" s="488"/>
      <c r="K168" s="106"/>
      <c r="L168" s="97"/>
    </row>
    <row r="169" spans="1:12" ht="14.45" customHeight="1">
      <c r="A169" s="97"/>
      <c r="B169" s="97"/>
      <c r="C169" s="97"/>
      <c r="D169" s="489"/>
      <c r="E169" s="490"/>
      <c r="F169" s="490"/>
      <c r="G169" s="490"/>
      <c r="H169" s="490"/>
      <c r="I169" s="490"/>
      <c r="J169" s="491"/>
      <c r="K169" s="106"/>
      <c r="L169" s="97"/>
    </row>
  </sheetData>
  <sheetProtection algorithmName="SHA-512" hashValue="EaLVIDODwiAqbirl4mUvSBlw44mo+fSNDD3Zob5+nlloRzRTVhdBtb0YnCvIPJgJe8z4ycq0V3oSzSUUkHKTWA==" saltValue="KezJYcWxrKW0l4ls47kNXw==" spinCount="100000" sheet="1" objects="1" scenarios="1" selectLockedCells="1"/>
  <mergeCells count="43">
    <mergeCell ref="G141:I141"/>
    <mergeCell ref="G142:I142"/>
    <mergeCell ref="G143:I143"/>
    <mergeCell ref="D160:J163"/>
    <mergeCell ref="G134:I134"/>
    <mergeCell ref="D134:F134"/>
    <mergeCell ref="G135:I135"/>
    <mergeCell ref="G136:I136"/>
    <mergeCell ref="G144:I144"/>
    <mergeCell ref="E135:F135"/>
    <mergeCell ref="E136:F136"/>
    <mergeCell ref="E141:F141"/>
    <mergeCell ref="E142:F142"/>
    <mergeCell ref="E143:F143"/>
    <mergeCell ref="E144:F144"/>
    <mergeCell ref="E137:F138"/>
    <mergeCell ref="E139:F140"/>
    <mergeCell ref="G137:I137"/>
    <mergeCell ref="G139:I139"/>
    <mergeCell ref="G95:I95"/>
    <mergeCell ref="D50:J53"/>
    <mergeCell ref="D112:J115"/>
    <mergeCell ref="G17:I17"/>
    <mergeCell ref="G25:I25"/>
    <mergeCell ref="G40:I40"/>
    <mergeCell ref="G87:I87"/>
    <mergeCell ref="D33:F33"/>
    <mergeCell ref="D166:J169"/>
    <mergeCell ref="F6:G6"/>
    <mergeCell ref="D3:J3"/>
    <mergeCell ref="D6:E6"/>
    <mergeCell ref="D5:E5"/>
    <mergeCell ref="D4:E4"/>
    <mergeCell ref="D7:E10"/>
    <mergeCell ref="G10:J10"/>
    <mergeCell ref="G9:J9"/>
    <mergeCell ref="G8:J8"/>
    <mergeCell ref="G7:J7"/>
    <mergeCell ref="F5:J5"/>
    <mergeCell ref="F4:J4"/>
    <mergeCell ref="I6:J6"/>
    <mergeCell ref="E130:I130"/>
    <mergeCell ref="D43:J46"/>
  </mergeCells>
  <phoneticPr fontId="4"/>
  <conditionalFormatting sqref="D13:D17">
    <cfRule type="expression" dxfId="166" priority="82">
      <formula>$B$13=0</formula>
    </cfRule>
  </conditionalFormatting>
  <conditionalFormatting sqref="D20:D25">
    <cfRule type="expression" dxfId="165" priority="81">
      <formula>$B$19=0</formula>
    </cfRule>
  </conditionalFormatting>
  <conditionalFormatting sqref="D28:D32">
    <cfRule type="expression" dxfId="164" priority="80">
      <formula>$B$28=0</formula>
    </cfRule>
  </conditionalFormatting>
  <conditionalFormatting sqref="D33 D35:D40">
    <cfRule type="expression" dxfId="163" priority="148">
      <formula>$D$33="　 ↓選択不要です。修正してください。"</formula>
    </cfRule>
    <cfRule type="expression" dxfId="162" priority="147">
      <formula>$D$33="　 ↓選択してください。"</formula>
    </cfRule>
  </conditionalFormatting>
  <conditionalFormatting sqref="D43 D41:G41">
    <cfRule type="expression" dxfId="161" priority="172">
      <formula>$D$41="　 ↓記載をお願いします。ない場合は「なし」と入力してください。"</formula>
    </cfRule>
  </conditionalFormatting>
  <conditionalFormatting sqref="D57:D67">
    <cfRule type="expression" dxfId="160" priority="72">
      <formula>$B$56=0</formula>
    </cfRule>
  </conditionalFormatting>
  <conditionalFormatting sqref="D71:D73">
    <cfRule type="expression" dxfId="159" priority="73">
      <formula>$B$71=0</formula>
    </cfRule>
  </conditionalFormatting>
  <conditionalFormatting sqref="D76:D80">
    <cfRule type="expression" dxfId="158" priority="79">
      <formula>$B$76=0</formula>
    </cfRule>
  </conditionalFormatting>
  <conditionalFormatting sqref="D90:D95 D88:F88">
    <cfRule type="expression" dxfId="157" priority="95">
      <formula>$D$88="　　 ↓1つのみ選択してください。"</formula>
    </cfRule>
  </conditionalFormatting>
  <conditionalFormatting sqref="D98:D102">
    <cfRule type="expression" dxfId="156" priority="78">
      <formula>$B$98=0</formula>
    </cfRule>
  </conditionalFormatting>
  <conditionalFormatting sqref="D105:D109 D103:E103">
    <cfRule type="expression" dxfId="155" priority="90">
      <formula>$D$103="　　 ↓選択してください。"</formula>
    </cfRule>
  </conditionalFormatting>
  <conditionalFormatting sqref="D105:D109 D103:F103">
    <cfRule type="expression" dxfId="154" priority="91">
      <formula>$D$103="　　 ↓1つのみ選択してください。"</formula>
    </cfRule>
  </conditionalFormatting>
  <conditionalFormatting sqref="D112:D113">
    <cfRule type="expression" dxfId="153" priority="111">
      <formula>AND($B$112="要",$D$112="")</formula>
    </cfRule>
  </conditionalFormatting>
  <conditionalFormatting sqref="D118:D121">
    <cfRule type="expression" dxfId="152" priority="77">
      <formula>$B$117=0</formula>
    </cfRule>
  </conditionalFormatting>
  <conditionalFormatting sqref="D124:D129">
    <cfRule type="expression" dxfId="151" priority="76">
      <formula>$B$123=0</formula>
    </cfRule>
  </conditionalFormatting>
  <conditionalFormatting sqref="D135">
    <cfRule type="expression" dxfId="150" priority="1">
      <formula>$B$135=FALSE</formula>
    </cfRule>
  </conditionalFormatting>
  <conditionalFormatting sqref="D136">
    <cfRule type="expression" dxfId="149" priority="2">
      <formula>$B$136=FALSE</formula>
    </cfRule>
  </conditionalFormatting>
  <conditionalFormatting sqref="D137:D138">
    <cfRule type="expression" dxfId="148" priority="3">
      <formula>$B$137=FALSE</formula>
    </cfRule>
  </conditionalFormatting>
  <conditionalFormatting sqref="D139:D140">
    <cfRule type="expression" dxfId="147" priority="4">
      <formula>$B$139=FALSE</formula>
    </cfRule>
  </conditionalFormatting>
  <conditionalFormatting sqref="D141">
    <cfRule type="expression" dxfId="146" priority="5">
      <formula>$B$141=FALSE</formula>
    </cfRule>
  </conditionalFormatting>
  <conditionalFormatting sqref="D142">
    <cfRule type="expression" dxfId="145" priority="6">
      <formula>$B$142=FALSE</formula>
    </cfRule>
  </conditionalFormatting>
  <conditionalFormatting sqref="D143">
    <cfRule type="expression" dxfId="144" priority="7">
      <formula>$B$143=FALSE</formula>
    </cfRule>
  </conditionalFormatting>
  <conditionalFormatting sqref="D144">
    <cfRule type="expression" dxfId="143" priority="8">
      <formula>$B$144=FALSE</formula>
    </cfRule>
  </conditionalFormatting>
  <conditionalFormatting sqref="D147:D157">
    <cfRule type="expression" dxfId="142" priority="45">
      <formula>$B$146=0</formula>
    </cfRule>
  </conditionalFormatting>
  <conditionalFormatting sqref="D160:D161">
    <cfRule type="expression" dxfId="141" priority="57">
      <formula>$D$160=""</formula>
    </cfRule>
  </conditionalFormatting>
  <conditionalFormatting sqref="D166:D167">
    <cfRule type="expression" dxfId="140" priority="191">
      <formula>OR($D$166="",$D$166="特にない場合は「なし」と記入してください。")</formula>
    </cfRule>
  </conditionalFormatting>
  <conditionalFormatting sqref="D88:E88 D90:D95">
    <cfRule type="expression" dxfId="139" priority="93">
      <formula>$D$88="　　 ↓選択してください。"</formula>
    </cfRule>
  </conditionalFormatting>
  <conditionalFormatting sqref="D103:E103 D105:D109">
    <cfRule type="expression" dxfId="138" priority="87">
      <formula>$D$103="　　 ↓選択不要です。"</formula>
    </cfRule>
  </conditionalFormatting>
  <conditionalFormatting sqref="D81:F81 D83:D87">
    <cfRule type="expression" dxfId="137" priority="98">
      <formula>$D$81="　　 ↓選択してください。"</formula>
    </cfRule>
    <cfRule type="expression" dxfId="136" priority="97">
      <formula>$D$81="　　 ↓1つのみ選択してください。"</formula>
    </cfRule>
    <cfRule type="expression" dxfId="135" priority="96">
      <formula>$D$81="　　 ↓選択不要です。修正してください。"</formula>
    </cfRule>
  </conditionalFormatting>
  <conditionalFormatting sqref="D88:F88 D90:D95">
    <cfRule type="expression" dxfId="134" priority="92">
      <formula>$D$88="　　 ↓選択不要です。修正してください。"</formula>
    </cfRule>
  </conditionalFormatting>
  <conditionalFormatting sqref="D42:G42">
    <cfRule type="expression" dxfId="133" priority="86">
      <formula>$B$32="不要"</formula>
    </cfRule>
  </conditionalFormatting>
  <conditionalFormatting sqref="D47:G47 D50">
    <cfRule type="expression" dxfId="132" priority="83">
      <formula>$D$47="　 ↓記載をお願いします。ない場合は「なし」と入力してください。"</formula>
    </cfRule>
  </conditionalFormatting>
  <conditionalFormatting sqref="D48:H49">
    <cfRule type="expression" dxfId="131" priority="84">
      <formula>$B$46="不要"</formula>
    </cfRule>
  </conditionalFormatting>
  <conditionalFormatting sqref="D43:J46">
    <cfRule type="expression" dxfId="130" priority="127">
      <formula>$B$32="不要"</formula>
    </cfRule>
  </conditionalFormatting>
  <conditionalFormatting sqref="D50:J53">
    <cfRule type="expression" dxfId="129" priority="128">
      <formula>$B$46="不要"</formula>
    </cfRule>
  </conditionalFormatting>
  <conditionalFormatting sqref="D89:J95">
    <cfRule type="expression" dxfId="128" priority="94">
      <formula>OR($B$76=1,$B$76=2,$B$76=3)</formula>
    </cfRule>
  </conditionalFormatting>
  <conditionalFormatting sqref="D104:J109">
    <cfRule type="expression" dxfId="127" priority="89">
      <formula>OR($B$98=3,$B$98=4,$B$98=5)</formula>
    </cfRule>
  </conditionalFormatting>
  <conditionalFormatting sqref="D112:J115">
    <cfRule type="expression" dxfId="126" priority="88">
      <formula>$B$112="不要"</formula>
    </cfRule>
  </conditionalFormatting>
  <conditionalFormatting sqref="D34:K40">
    <cfRule type="expression" dxfId="125" priority="323">
      <formula>$B$30="不要"</formula>
    </cfRule>
  </conditionalFormatting>
  <conditionalFormatting sqref="D82:K87">
    <cfRule type="expression" dxfId="124" priority="100">
      <formula>OR($B$76=3,$B$76=4,$B$76=5)</formula>
    </cfRule>
  </conditionalFormatting>
  <conditionalFormatting sqref="E13">
    <cfRule type="expression" dxfId="123" priority="165">
      <formula>$B$13=1</formula>
    </cfRule>
  </conditionalFormatting>
  <conditionalFormatting sqref="E14">
    <cfRule type="expression" dxfId="122" priority="164">
      <formula>$B$13=2</formula>
    </cfRule>
  </conditionalFormatting>
  <conditionalFormatting sqref="E15">
    <cfRule type="expression" dxfId="121" priority="163">
      <formula>$B$13=3</formula>
    </cfRule>
  </conditionalFormatting>
  <conditionalFormatting sqref="E16">
    <cfRule type="expression" dxfId="120" priority="162">
      <formula>$B$13=4</formula>
    </cfRule>
  </conditionalFormatting>
  <conditionalFormatting sqref="E17 J17">
    <cfRule type="expression" dxfId="119" priority="161">
      <formula>$B$13=5</formula>
    </cfRule>
  </conditionalFormatting>
  <conditionalFormatting sqref="E20">
    <cfRule type="expression" dxfId="118" priority="160">
      <formula>$B$20=TRUE</formula>
    </cfRule>
  </conditionalFormatting>
  <conditionalFormatting sqref="E21">
    <cfRule type="expression" dxfId="117" priority="159">
      <formula>$B$21=TRUE</formula>
    </cfRule>
  </conditionalFormatting>
  <conditionalFormatting sqref="E22">
    <cfRule type="expression" dxfId="116" priority="158">
      <formula>$B$22=TRUE</formula>
    </cfRule>
  </conditionalFormatting>
  <conditionalFormatting sqref="E23">
    <cfRule type="expression" dxfId="115" priority="157">
      <formula>$B$23=TRUE</formula>
    </cfRule>
  </conditionalFormatting>
  <conditionalFormatting sqref="E24">
    <cfRule type="expression" dxfId="114" priority="156">
      <formula>$B$24=TRUE</formula>
    </cfRule>
  </conditionalFormatting>
  <conditionalFormatting sqref="E25 J25">
    <cfRule type="expression" dxfId="113" priority="155">
      <formula>$B$25=TRUE</formula>
    </cfRule>
  </conditionalFormatting>
  <conditionalFormatting sqref="E26">
    <cfRule type="expression" dxfId="112" priority="271">
      <formula>AND(#REF!=TRUE,E26="")</formula>
    </cfRule>
  </conditionalFormatting>
  <conditionalFormatting sqref="E28">
    <cfRule type="expression" dxfId="111" priority="154">
      <formula>$B$28=1</formula>
    </cfRule>
  </conditionalFormatting>
  <conditionalFormatting sqref="E29">
    <cfRule type="expression" dxfId="110" priority="153">
      <formula>$B$28=2</formula>
    </cfRule>
  </conditionalFormatting>
  <conditionalFormatting sqref="E30">
    <cfRule type="expression" dxfId="109" priority="152">
      <formula>$B$28=3</formula>
    </cfRule>
  </conditionalFormatting>
  <conditionalFormatting sqref="E31">
    <cfRule type="expression" dxfId="108" priority="151">
      <formula>$B$28=4</formula>
    </cfRule>
  </conditionalFormatting>
  <conditionalFormatting sqref="E32">
    <cfRule type="expression" dxfId="107" priority="150">
      <formula>$B$28=5</formula>
    </cfRule>
  </conditionalFormatting>
  <conditionalFormatting sqref="E35">
    <cfRule type="expression" dxfId="106" priority="134">
      <formula>$B$35=TRUE</formula>
    </cfRule>
  </conditionalFormatting>
  <conditionalFormatting sqref="E36">
    <cfRule type="expression" dxfId="105" priority="133">
      <formula>$B$36=TRUE</formula>
    </cfRule>
  </conditionalFormatting>
  <conditionalFormatting sqref="E37">
    <cfRule type="expression" dxfId="104" priority="132">
      <formula>$B$37=TRUE</formula>
    </cfRule>
  </conditionalFormatting>
  <conditionalFormatting sqref="E38">
    <cfRule type="expression" dxfId="103" priority="131">
      <formula>$B$38=TRUE</formula>
    </cfRule>
  </conditionalFormatting>
  <conditionalFormatting sqref="E39">
    <cfRule type="expression" dxfId="102" priority="130">
      <formula>$B$39=TRUE</formula>
    </cfRule>
  </conditionalFormatting>
  <conditionalFormatting sqref="E40 J40">
    <cfRule type="expression" dxfId="101" priority="129">
      <formula>$B$40=TRUE</formula>
    </cfRule>
  </conditionalFormatting>
  <conditionalFormatting sqref="E57">
    <cfRule type="expression" dxfId="100" priority="61">
      <formula>$B$57=TRUE</formula>
    </cfRule>
  </conditionalFormatting>
  <conditionalFormatting sqref="E58">
    <cfRule type="expression" dxfId="99" priority="62">
      <formula>$B$58=TRUE</formula>
    </cfRule>
  </conditionalFormatting>
  <conditionalFormatting sqref="E59">
    <cfRule type="expression" dxfId="98" priority="63">
      <formula>$B$59=TRUE</formula>
    </cfRule>
  </conditionalFormatting>
  <conditionalFormatting sqref="E60">
    <cfRule type="expression" dxfId="97" priority="64">
      <formula>$B$60=TRUE</formula>
    </cfRule>
  </conditionalFormatting>
  <conditionalFormatting sqref="E61">
    <cfRule type="expression" dxfId="96" priority="65">
      <formula>$B$61=TRUE</formula>
    </cfRule>
  </conditionalFormatting>
  <conditionalFormatting sqref="E62">
    <cfRule type="expression" dxfId="95" priority="66">
      <formula>$B$62=TRUE</formula>
    </cfRule>
  </conditionalFormatting>
  <conditionalFormatting sqref="E63">
    <cfRule type="expression" dxfId="94" priority="67">
      <formula>$B$63=TRUE</formula>
    </cfRule>
  </conditionalFormatting>
  <conditionalFormatting sqref="E64">
    <cfRule type="expression" dxfId="93" priority="68">
      <formula>$B$64=TRUE</formula>
    </cfRule>
  </conditionalFormatting>
  <conditionalFormatting sqref="E65">
    <cfRule type="expression" dxfId="92" priority="69">
      <formula>$B$65=TRUE</formula>
    </cfRule>
  </conditionalFormatting>
  <conditionalFormatting sqref="E66">
    <cfRule type="expression" dxfId="91" priority="70">
      <formula>$B$66=TRUE</formula>
    </cfRule>
  </conditionalFormatting>
  <conditionalFormatting sqref="E67">
    <cfRule type="expression" dxfId="90" priority="71">
      <formula>$B$67=TRUE</formula>
    </cfRule>
  </conditionalFormatting>
  <conditionalFormatting sqref="E71">
    <cfRule type="expression" dxfId="89" priority="58">
      <formula>$B$71=1</formula>
    </cfRule>
  </conditionalFormatting>
  <conditionalFormatting sqref="E72">
    <cfRule type="expression" dxfId="88" priority="59">
      <formula>$B$71=2</formula>
    </cfRule>
  </conditionalFormatting>
  <conditionalFormatting sqref="E73">
    <cfRule type="expression" dxfId="87" priority="60">
      <formula>$B$71=3</formula>
    </cfRule>
  </conditionalFormatting>
  <conditionalFormatting sqref="E76">
    <cfRule type="expression" dxfId="86" priority="144">
      <formula>$B$76=1</formula>
    </cfRule>
  </conditionalFormatting>
  <conditionalFormatting sqref="E77">
    <cfRule type="expression" dxfId="85" priority="143">
      <formula>$B$76=2</formula>
    </cfRule>
  </conditionalFormatting>
  <conditionalFormatting sqref="E78">
    <cfRule type="expression" dxfId="84" priority="142">
      <formula>$B$76=3</formula>
    </cfRule>
  </conditionalFormatting>
  <conditionalFormatting sqref="E79">
    <cfRule type="expression" dxfId="83" priority="141">
      <formula>$B$76=4</formula>
    </cfRule>
  </conditionalFormatting>
  <conditionalFormatting sqref="E80">
    <cfRule type="expression" dxfId="82" priority="140">
      <formula>$B$76=5</formula>
    </cfRule>
  </conditionalFormatting>
  <conditionalFormatting sqref="E83">
    <cfRule type="expression" dxfId="81" priority="139">
      <formula>$B$83=TRUE</formula>
    </cfRule>
  </conditionalFormatting>
  <conditionalFormatting sqref="E84">
    <cfRule type="expression" dxfId="80" priority="138">
      <formula>$B$84=TRUE</formula>
    </cfRule>
  </conditionalFormatting>
  <conditionalFormatting sqref="E85">
    <cfRule type="expression" dxfId="79" priority="137">
      <formula>$B$85=TRUE</formula>
    </cfRule>
  </conditionalFormatting>
  <conditionalFormatting sqref="E86">
    <cfRule type="expression" dxfId="78" priority="136">
      <formula>$B$86=TRUE</formula>
    </cfRule>
  </conditionalFormatting>
  <conditionalFormatting sqref="E87 J87">
    <cfRule type="expression" dxfId="77" priority="135">
      <formula>$B$87=TRUE</formula>
    </cfRule>
  </conditionalFormatting>
  <conditionalFormatting sqref="E90">
    <cfRule type="expression" dxfId="76" priority="126">
      <formula>$B$90=TRUE</formula>
    </cfRule>
  </conditionalFormatting>
  <conditionalFormatting sqref="E91">
    <cfRule type="expression" dxfId="75" priority="125">
      <formula>$B$91=TRUE</formula>
    </cfRule>
  </conditionalFormatting>
  <conditionalFormatting sqref="E92">
    <cfRule type="expression" dxfId="74" priority="124">
      <formula>$B$92=TRUE</formula>
    </cfRule>
  </conditionalFormatting>
  <conditionalFormatting sqref="E93">
    <cfRule type="expression" dxfId="73" priority="123">
      <formula>$B$93=TRUE</formula>
    </cfRule>
  </conditionalFormatting>
  <conditionalFormatting sqref="E94">
    <cfRule type="expression" dxfId="72" priority="122">
      <formula>$B$94=TRUE</formula>
    </cfRule>
  </conditionalFormatting>
  <conditionalFormatting sqref="E95 J95">
    <cfRule type="expression" dxfId="71" priority="74">
      <formula>$B$95=TRUE</formula>
    </cfRule>
  </conditionalFormatting>
  <conditionalFormatting sqref="E98">
    <cfRule type="expression" dxfId="70" priority="121">
      <formula>$B$98=1</formula>
    </cfRule>
  </conditionalFormatting>
  <conditionalFormatting sqref="E99">
    <cfRule type="expression" dxfId="69" priority="120">
      <formula>$B$98=2</formula>
    </cfRule>
  </conditionalFormatting>
  <conditionalFormatting sqref="E100">
    <cfRule type="expression" dxfId="68" priority="119">
      <formula>$B$98=3</formula>
    </cfRule>
  </conditionalFormatting>
  <conditionalFormatting sqref="E101">
    <cfRule type="expression" dxfId="67" priority="118">
      <formula>$B$98=4</formula>
    </cfRule>
  </conditionalFormatting>
  <conditionalFormatting sqref="E102">
    <cfRule type="expression" dxfId="66" priority="117">
      <formula>$B$98=5</formula>
    </cfRule>
  </conditionalFormatting>
  <conditionalFormatting sqref="E105">
    <cfRule type="expression" dxfId="65" priority="116">
      <formula>$B$105=TRUE</formula>
    </cfRule>
  </conditionalFormatting>
  <conditionalFormatting sqref="E106">
    <cfRule type="expression" dxfId="64" priority="115">
      <formula>$B$106=TRUE</formula>
    </cfRule>
  </conditionalFormatting>
  <conditionalFormatting sqref="E107">
    <cfRule type="expression" dxfId="63" priority="114">
      <formula>$B$107=TRUE</formula>
    </cfRule>
  </conditionalFormatting>
  <conditionalFormatting sqref="E108">
    <cfRule type="expression" dxfId="62" priority="113">
      <formula>$B$108=TRUE</formula>
    </cfRule>
  </conditionalFormatting>
  <conditionalFormatting sqref="E109">
    <cfRule type="expression" dxfId="61" priority="112">
      <formula>$B$109=TRUE</formula>
    </cfRule>
  </conditionalFormatting>
  <conditionalFormatting sqref="E118">
    <cfRule type="expression" dxfId="60" priority="110">
      <formula>$B$118=TRUE</formula>
    </cfRule>
  </conditionalFormatting>
  <conditionalFormatting sqref="E119">
    <cfRule type="expression" dxfId="59" priority="109">
      <formula>$B$119=TRUE</formula>
    </cfRule>
  </conditionalFormatting>
  <conditionalFormatting sqref="E120">
    <cfRule type="expression" dxfId="58" priority="108">
      <formula>$B$120=TRUE</formula>
    </cfRule>
  </conditionalFormatting>
  <conditionalFormatting sqref="E121">
    <cfRule type="expression" dxfId="57" priority="107">
      <formula>$B$121=TRUE</formula>
    </cfRule>
  </conditionalFormatting>
  <conditionalFormatting sqref="E124">
    <cfRule type="expression" dxfId="56" priority="106">
      <formula>$B$124=TRUE</formula>
    </cfRule>
  </conditionalFormatting>
  <conditionalFormatting sqref="E125">
    <cfRule type="expression" dxfId="55" priority="105">
      <formula>$B$125=TRUE</formula>
    </cfRule>
  </conditionalFormatting>
  <conditionalFormatting sqref="E126">
    <cfRule type="expression" dxfId="54" priority="104">
      <formula>$B$126=TRUE</formula>
    </cfRule>
  </conditionalFormatting>
  <conditionalFormatting sqref="E127">
    <cfRule type="expression" dxfId="53" priority="103">
      <formula>$B$127=TRUE</formula>
    </cfRule>
  </conditionalFormatting>
  <conditionalFormatting sqref="E128">
    <cfRule type="expression" dxfId="52" priority="102">
      <formula>$B$128=TRUE</formula>
    </cfRule>
  </conditionalFormatting>
  <conditionalFormatting sqref="E129 D130:D133 J130:J137 D135:D159 J139:J159">
    <cfRule type="expression" dxfId="51" priority="101">
      <formula>$B$129=TRUE</formula>
    </cfRule>
  </conditionalFormatting>
  <conditionalFormatting sqref="E130">
    <cfRule type="expression" dxfId="50" priority="166">
      <formula>AND($B$129=TRUE,$E$130="")</formula>
    </cfRule>
  </conditionalFormatting>
  <conditionalFormatting sqref="E135">
    <cfRule type="expression" dxfId="49" priority="23">
      <formula>$B$135=TRUE</formula>
    </cfRule>
  </conditionalFormatting>
  <conditionalFormatting sqref="E136">
    <cfRule type="expression" dxfId="48" priority="24">
      <formula>$B$136=TRUE</formula>
    </cfRule>
  </conditionalFormatting>
  <conditionalFormatting sqref="E137">
    <cfRule type="expression" dxfId="47" priority="25">
      <formula>$B$137=TRUE</formula>
    </cfRule>
  </conditionalFormatting>
  <conditionalFormatting sqref="E138">
    <cfRule type="expression" dxfId="46" priority="26">
      <formula>$B$138=TRUE</formula>
    </cfRule>
  </conditionalFormatting>
  <conditionalFormatting sqref="E139">
    <cfRule type="expression" dxfId="45" priority="27">
      <formula>$B$139=TRUE</formula>
    </cfRule>
  </conditionalFormatting>
  <conditionalFormatting sqref="E140">
    <cfRule type="expression" dxfId="44" priority="28">
      <formula>$B$140=TRUE</formula>
    </cfRule>
  </conditionalFormatting>
  <conditionalFormatting sqref="E141">
    <cfRule type="expression" dxfId="43" priority="29">
      <formula>$B$141=TRUE</formula>
    </cfRule>
  </conditionalFormatting>
  <conditionalFormatting sqref="E142">
    <cfRule type="expression" dxfId="42" priority="30">
      <formula>$B$142=TRUE</formula>
    </cfRule>
  </conditionalFormatting>
  <conditionalFormatting sqref="E143">
    <cfRule type="expression" dxfId="41" priority="10">
      <formula>$B$143=TRUE</formula>
    </cfRule>
  </conditionalFormatting>
  <conditionalFormatting sqref="E144">
    <cfRule type="expression" dxfId="40" priority="9">
      <formula>$B$144=TRUE</formula>
    </cfRule>
  </conditionalFormatting>
  <conditionalFormatting sqref="E147">
    <cfRule type="expression" dxfId="39" priority="46">
      <formula>$B$147=TRUE</formula>
    </cfRule>
  </conditionalFormatting>
  <conditionalFormatting sqref="E148">
    <cfRule type="expression" dxfId="38" priority="47">
      <formula>$B$148=TRUE</formula>
    </cfRule>
  </conditionalFormatting>
  <conditionalFormatting sqref="E149">
    <cfRule type="expression" dxfId="37" priority="48">
      <formula>$B$149=TRUE</formula>
    </cfRule>
  </conditionalFormatting>
  <conditionalFormatting sqref="E150">
    <cfRule type="expression" dxfId="36" priority="49">
      <formula>$B$150=TRUE</formula>
    </cfRule>
  </conditionalFormatting>
  <conditionalFormatting sqref="E151">
    <cfRule type="expression" dxfId="35" priority="50">
      <formula>$B$151=TRUE</formula>
    </cfRule>
  </conditionalFormatting>
  <conditionalFormatting sqref="E152">
    <cfRule type="expression" dxfId="34" priority="51">
      <formula>$B$152=TRUE</formula>
    </cfRule>
  </conditionalFormatting>
  <conditionalFormatting sqref="E153">
    <cfRule type="expression" dxfId="33" priority="52">
      <formula>$B$153=TRUE</formula>
    </cfRule>
  </conditionalFormatting>
  <conditionalFormatting sqref="E154">
    <cfRule type="expression" dxfId="32" priority="53">
      <formula>$B$154=TRUE</formula>
    </cfRule>
  </conditionalFormatting>
  <conditionalFormatting sqref="E155">
    <cfRule type="expression" dxfId="31" priority="54">
      <formula>$B$155=TRUE</formula>
    </cfRule>
  </conditionalFormatting>
  <conditionalFormatting sqref="E156">
    <cfRule type="expression" dxfId="30" priority="55">
      <formula>$B$156=TRUE</formula>
    </cfRule>
  </conditionalFormatting>
  <conditionalFormatting sqref="E157">
    <cfRule type="expression" dxfId="29" priority="56">
      <formula>$B$157=TRUE</formula>
    </cfRule>
  </conditionalFormatting>
  <conditionalFormatting sqref="F4">
    <cfRule type="expression" dxfId="28" priority="188">
      <formula>$F$4="参照シートに情報を貼りつけてください"</formula>
    </cfRule>
  </conditionalFormatting>
  <conditionalFormatting sqref="F5">
    <cfRule type="expression" dxfId="27" priority="187">
      <formula>$F$5="参照シートに情報を貼りつけてください"</formula>
    </cfRule>
  </conditionalFormatting>
  <conditionalFormatting sqref="F6">
    <cfRule type="expression" dxfId="26" priority="180">
      <formula>$F$6="様式の説明シートでプログラムを選択してください"</formula>
    </cfRule>
  </conditionalFormatting>
  <conditionalFormatting sqref="F7:I7">
    <cfRule type="expression" dxfId="25" priority="184">
      <formula>$G$7="参照シートに情報を貼りつけてください"</formula>
    </cfRule>
  </conditionalFormatting>
  <conditionalFormatting sqref="F8:I8">
    <cfRule type="expression" dxfId="24" priority="183">
      <formula>$G$8="参照シートに情報を貼りつけてください"</formula>
    </cfRule>
  </conditionalFormatting>
  <conditionalFormatting sqref="F9:I9">
    <cfRule type="expression" dxfId="23" priority="182">
      <formula>$G$9="参照シートに情報を貼りつけてください"</formula>
    </cfRule>
  </conditionalFormatting>
  <conditionalFormatting sqref="F10:I10">
    <cfRule type="expression" dxfId="22" priority="181">
      <formula>$G$10="参照シートに情報を貼りつけてください"</formula>
    </cfRule>
  </conditionalFormatting>
  <conditionalFormatting sqref="G17">
    <cfRule type="expression" dxfId="21" priority="280">
      <formula>AND($B$13=5,$G$17="")</formula>
    </cfRule>
  </conditionalFormatting>
  <conditionalFormatting sqref="G25 G40">
    <cfRule type="expression" dxfId="20" priority="282">
      <formula>AND(B25=TRUE,G25="")</formula>
    </cfRule>
  </conditionalFormatting>
  <conditionalFormatting sqref="G87">
    <cfRule type="expression" dxfId="19" priority="169">
      <formula>AND($B$87=TRUE,G87="")</formula>
    </cfRule>
  </conditionalFormatting>
  <conditionalFormatting sqref="G95">
    <cfRule type="expression" dxfId="18" priority="168">
      <formula>AND($B$95=TRUE,$G$95="")</formula>
    </cfRule>
  </conditionalFormatting>
  <conditionalFormatting sqref="G135">
    <cfRule type="expression" dxfId="17" priority="20">
      <formula>$G$135="（自由記述）"</formula>
    </cfRule>
  </conditionalFormatting>
  <conditionalFormatting sqref="G136">
    <cfRule type="expression" dxfId="16" priority="331">
      <formula>$C$136="未入力"</formula>
    </cfRule>
    <cfRule type="expression" dxfId="15" priority="332">
      <formula>$G$136="（自由記述）"</formula>
    </cfRule>
  </conditionalFormatting>
  <conditionalFormatting sqref="G137">
    <cfRule type="expression" dxfId="14" priority="342">
      <formula>$C$137="未入力"</formula>
    </cfRule>
  </conditionalFormatting>
  <conditionalFormatting sqref="G139">
    <cfRule type="expression" dxfId="13" priority="343">
      <formula>$C$139="未入力"</formula>
    </cfRule>
  </conditionalFormatting>
  <conditionalFormatting sqref="G141">
    <cfRule type="expression" dxfId="12" priority="333">
      <formula>$C$141="未入力"</formula>
    </cfRule>
    <cfRule type="expression" dxfId="11" priority="334">
      <formula>$G$141="（自由記述）"</formula>
    </cfRule>
  </conditionalFormatting>
  <conditionalFormatting sqref="G142">
    <cfRule type="expression" dxfId="10" priority="335">
      <formula>$C$142="未入力"</formula>
    </cfRule>
    <cfRule type="expression" dxfId="9" priority="336">
      <formula>$G$142="（自由記述）"</formula>
    </cfRule>
  </conditionalFormatting>
  <conditionalFormatting sqref="G143">
    <cfRule type="expression" dxfId="8" priority="337">
      <formula>$C$143="未入力"</formula>
    </cfRule>
    <cfRule type="expression" dxfId="7" priority="338">
      <formula>$G$143="（自由記述）"</formula>
    </cfRule>
  </conditionalFormatting>
  <conditionalFormatting sqref="G144">
    <cfRule type="expression" dxfId="6" priority="339">
      <formula>$C$144="未入力"</formula>
    </cfRule>
    <cfRule type="expression" dxfId="5" priority="340">
      <formula>$G$144="（自由記述）"</formula>
    </cfRule>
  </conditionalFormatting>
  <conditionalFormatting sqref="G135:I135">
    <cfRule type="expression" dxfId="4" priority="341">
      <formula>$C$135="未入力"</formula>
    </cfRule>
  </conditionalFormatting>
  <conditionalFormatting sqref="H138">
    <cfRule type="expression" dxfId="2" priority="12">
      <formula>AND($B$138=4,$H$138="")</formula>
    </cfRule>
  </conditionalFormatting>
  <conditionalFormatting sqref="H140">
    <cfRule type="expression" dxfId="1" priority="11">
      <formula>AND($B$140=4,$H$140="")</formula>
    </cfRule>
  </conditionalFormatting>
  <conditionalFormatting sqref="I6">
    <cfRule type="expression" dxfId="0" priority="267">
      <formula>$I$6="参照シートに情報を貼りつけてください"</formula>
    </cfRule>
  </conditionalFormatting>
  <dataValidations count="4">
    <dataValidation imeMode="hiragana" allowBlank="1" showInputMessage="1" showErrorMessage="1" sqref="G95 F122:I122 F164:I164 D50:D73 D166:K169 G25 E26:I26 G40 E41:I41 G87 F96:I96 D43:K46 D112:K115 I69:K70 H69 F67:K68 F71:K73 F69:G70 E50:K66 E67:E73 D160:J163 E130:I133 E145:I159 G134:G136 G138 G140:G144" xr:uid="{8F883EDD-E901-4F8E-AF8F-9DC29780524B}"/>
    <dataValidation type="whole" operator="greaterThanOrEqual" allowBlank="1" showInputMessage="1" showErrorMessage="1" sqref="H138" xr:uid="{76050344-8417-4481-BCA9-813B3BB52FCC}">
      <formula1>0</formula1>
    </dataValidation>
    <dataValidation type="list" imeMode="hiragana" allowBlank="1" showInputMessage="1" showErrorMessage="1" error="プルダウンより選択してください" prompt="プルダウンより選択" sqref="G137:I137" xr:uid="{67E5B55A-93E3-40DE-A387-806469C2D664}">
      <formula1>"20人,50人,100人,その他"</formula1>
    </dataValidation>
    <dataValidation type="list" imeMode="hiragana" allowBlank="1" showInputMessage="1" showErrorMessage="1" error="プルダウンより選択してください" prompt="プルダウンより選択" sqref="G139:I139" xr:uid="{E9AEB888-D766-4DF9-AFC6-07BE9C43B89A}">
      <formula1>"3か月,6か月,1年,その他"</formula1>
    </dataValidation>
  </dataValidations>
  <printOptions horizontalCentered="1"/>
  <pageMargins left="0.78740157480314965" right="0.78740157480314965" top="0.59055118110236227" bottom="0.39370078740157483" header="0" footer="0.19685039370078741"/>
  <pageSetup paperSize="9" scale="77" fitToHeight="0" orientation="portrait" r:id="rId1"/>
  <rowBreaks count="2" manualBreakCount="2">
    <brk id="67" min="3" max="9" man="1"/>
    <brk id="130" min="3" max="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47" r:id="rId4" name="Option Button Q3-①">
              <controlPr defaultSize="0" autoFill="0" autoLine="0" autoPict="0">
                <anchor moveWithCells="1">
                  <from>
                    <xdr:col>3</xdr:col>
                    <xdr:colOff>114300</xdr:colOff>
                    <xdr:row>26</xdr:row>
                    <xdr:rowOff>152400</xdr:rowOff>
                  </from>
                  <to>
                    <xdr:col>3</xdr:col>
                    <xdr:colOff>342900</xdr:colOff>
                    <xdr:row>28</xdr:row>
                    <xdr:rowOff>47625</xdr:rowOff>
                  </to>
                </anchor>
              </controlPr>
            </control>
          </mc:Choice>
        </mc:AlternateContent>
        <mc:AlternateContent xmlns:mc="http://schemas.openxmlformats.org/markup-compatibility/2006">
          <mc:Choice Requires="x14">
            <control shapeId="10248" r:id="rId5" name="Option Button Q3-②">
              <controlPr defaultSize="0" autoFill="0" autoLine="0" autoPict="0">
                <anchor moveWithCells="1">
                  <from>
                    <xdr:col>3</xdr:col>
                    <xdr:colOff>114300</xdr:colOff>
                    <xdr:row>27</xdr:row>
                    <xdr:rowOff>142875</xdr:rowOff>
                  </from>
                  <to>
                    <xdr:col>3</xdr:col>
                    <xdr:colOff>342900</xdr:colOff>
                    <xdr:row>29</xdr:row>
                    <xdr:rowOff>28575</xdr:rowOff>
                  </to>
                </anchor>
              </controlPr>
            </control>
          </mc:Choice>
        </mc:AlternateContent>
        <mc:AlternateContent xmlns:mc="http://schemas.openxmlformats.org/markup-compatibility/2006">
          <mc:Choice Requires="x14">
            <control shapeId="10260" r:id="rId6" name="Option Button Q1-①">
              <controlPr defaultSize="0" autoFill="0" autoLine="0" autoPict="0">
                <anchor moveWithCells="1">
                  <from>
                    <xdr:col>3</xdr:col>
                    <xdr:colOff>114300</xdr:colOff>
                    <xdr:row>11</xdr:row>
                    <xdr:rowOff>152400</xdr:rowOff>
                  </from>
                  <to>
                    <xdr:col>3</xdr:col>
                    <xdr:colOff>342900</xdr:colOff>
                    <xdr:row>13</xdr:row>
                    <xdr:rowOff>47625</xdr:rowOff>
                  </to>
                </anchor>
              </controlPr>
            </control>
          </mc:Choice>
        </mc:AlternateContent>
        <mc:AlternateContent xmlns:mc="http://schemas.openxmlformats.org/markup-compatibility/2006">
          <mc:Choice Requires="x14">
            <control shapeId="10261" r:id="rId7" name="Option Button Q1-②">
              <controlPr defaultSize="0" autoFill="0" autoLine="0" autoPict="0">
                <anchor moveWithCells="1">
                  <from>
                    <xdr:col>3</xdr:col>
                    <xdr:colOff>114300</xdr:colOff>
                    <xdr:row>12</xdr:row>
                    <xdr:rowOff>152400</xdr:rowOff>
                  </from>
                  <to>
                    <xdr:col>3</xdr:col>
                    <xdr:colOff>352425</xdr:colOff>
                    <xdr:row>14</xdr:row>
                    <xdr:rowOff>28575</xdr:rowOff>
                  </to>
                </anchor>
              </controlPr>
            </control>
          </mc:Choice>
        </mc:AlternateContent>
        <mc:AlternateContent xmlns:mc="http://schemas.openxmlformats.org/markup-compatibility/2006">
          <mc:Choice Requires="x14">
            <control shapeId="10258" r:id="rId8" name="Option Button Q1-③">
              <controlPr defaultSize="0" autoFill="0" autoLine="0" autoPict="0">
                <anchor moveWithCells="1">
                  <from>
                    <xdr:col>3</xdr:col>
                    <xdr:colOff>114300</xdr:colOff>
                    <xdr:row>13</xdr:row>
                    <xdr:rowOff>152400</xdr:rowOff>
                  </from>
                  <to>
                    <xdr:col>3</xdr:col>
                    <xdr:colOff>352425</xdr:colOff>
                    <xdr:row>15</xdr:row>
                    <xdr:rowOff>57150</xdr:rowOff>
                  </to>
                </anchor>
              </controlPr>
            </control>
          </mc:Choice>
        </mc:AlternateContent>
        <mc:AlternateContent xmlns:mc="http://schemas.openxmlformats.org/markup-compatibility/2006">
          <mc:Choice Requires="x14">
            <control shapeId="10259" r:id="rId9" name="Option Button Q1-④">
              <controlPr defaultSize="0" autoFill="0" autoLine="0" autoPict="0">
                <anchor moveWithCells="1">
                  <from>
                    <xdr:col>3</xdr:col>
                    <xdr:colOff>114300</xdr:colOff>
                    <xdr:row>14</xdr:row>
                    <xdr:rowOff>152400</xdr:rowOff>
                  </from>
                  <to>
                    <xdr:col>3</xdr:col>
                    <xdr:colOff>361950</xdr:colOff>
                    <xdr:row>16</xdr:row>
                    <xdr:rowOff>19050</xdr:rowOff>
                  </to>
                </anchor>
              </controlPr>
            </control>
          </mc:Choice>
        </mc:AlternateContent>
        <mc:AlternateContent xmlns:mc="http://schemas.openxmlformats.org/markup-compatibility/2006">
          <mc:Choice Requires="x14">
            <control shapeId="10262" r:id="rId10" name="Group Box Q1">
              <controlPr defaultSize="0" autoFill="0" autoPict="0">
                <anchor moveWithCells="1">
                  <from>
                    <xdr:col>3</xdr:col>
                    <xdr:colOff>0</xdr:colOff>
                    <xdr:row>10</xdr:row>
                    <xdr:rowOff>66675</xdr:rowOff>
                  </from>
                  <to>
                    <xdr:col>8</xdr:col>
                    <xdr:colOff>1628775</xdr:colOff>
                    <xdr:row>18</xdr:row>
                    <xdr:rowOff>76200</xdr:rowOff>
                  </to>
                </anchor>
              </controlPr>
            </control>
          </mc:Choice>
        </mc:AlternateContent>
        <mc:AlternateContent xmlns:mc="http://schemas.openxmlformats.org/markup-compatibility/2006">
          <mc:Choice Requires="x14">
            <control shapeId="10263" r:id="rId11" name="Option Button Q1-⑤">
              <controlPr defaultSize="0" autoFill="0" autoLine="0" autoPict="0">
                <anchor moveWithCells="1">
                  <from>
                    <xdr:col>3</xdr:col>
                    <xdr:colOff>114300</xdr:colOff>
                    <xdr:row>15</xdr:row>
                    <xdr:rowOff>152400</xdr:rowOff>
                  </from>
                  <to>
                    <xdr:col>3</xdr:col>
                    <xdr:colOff>342900</xdr:colOff>
                    <xdr:row>17</xdr:row>
                    <xdr:rowOff>57150</xdr:rowOff>
                  </to>
                </anchor>
              </controlPr>
            </control>
          </mc:Choice>
        </mc:AlternateContent>
        <mc:AlternateContent xmlns:mc="http://schemas.openxmlformats.org/markup-compatibility/2006">
          <mc:Choice Requires="x14">
            <control shapeId="10249" r:id="rId12" name="Option Button Q3-③">
              <controlPr defaultSize="0" autoFill="0" autoLine="0" autoPict="0">
                <anchor moveWithCells="1">
                  <from>
                    <xdr:col>3</xdr:col>
                    <xdr:colOff>114300</xdr:colOff>
                    <xdr:row>28</xdr:row>
                    <xdr:rowOff>123825</xdr:rowOff>
                  </from>
                  <to>
                    <xdr:col>3</xdr:col>
                    <xdr:colOff>342900</xdr:colOff>
                    <xdr:row>30</xdr:row>
                    <xdr:rowOff>28575</xdr:rowOff>
                  </to>
                </anchor>
              </controlPr>
            </control>
          </mc:Choice>
        </mc:AlternateContent>
        <mc:AlternateContent xmlns:mc="http://schemas.openxmlformats.org/markup-compatibility/2006">
          <mc:Choice Requires="x14">
            <control shapeId="10252" r:id="rId13" name="Check Box Q2-⑥">
              <controlPr defaultSize="0" autoFill="0" autoLine="0" autoPict="0">
                <anchor moveWithCells="1">
                  <from>
                    <xdr:col>3</xdr:col>
                    <xdr:colOff>114300</xdr:colOff>
                    <xdr:row>23</xdr:row>
                    <xdr:rowOff>123825</xdr:rowOff>
                  </from>
                  <to>
                    <xdr:col>4</xdr:col>
                    <xdr:colOff>38100</xdr:colOff>
                    <xdr:row>25</xdr:row>
                    <xdr:rowOff>57150</xdr:rowOff>
                  </to>
                </anchor>
              </controlPr>
            </control>
          </mc:Choice>
        </mc:AlternateContent>
        <mc:AlternateContent xmlns:mc="http://schemas.openxmlformats.org/markup-compatibility/2006">
          <mc:Choice Requires="x14">
            <control shapeId="10253" r:id="rId14" name="Check Box Q2-⑤">
              <controlPr defaultSize="0" autoFill="0" autoLine="0" autoPict="0">
                <anchor moveWithCells="1">
                  <from>
                    <xdr:col>3</xdr:col>
                    <xdr:colOff>114300</xdr:colOff>
                    <xdr:row>22</xdr:row>
                    <xdr:rowOff>123825</xdr:rowOff>
                  </from>
                  <to>
                    <xdr:col>4</xdr:col>
                    <xdr:colOff>38100</xdr:colOff>
                    <xdr:row>24</xdr:row>
                    <xdr:rowOff>57150</xdr:rowOff>
                  </to>
                </anchor>
              </controlPr>
            </control>
          </mc:Choice>
        </mc:AlternateContent>
        <mc:AlternateContent xmlns:mc="http://schemas.openxmlformats.org/markup-compatibility/2006">
          <mc:Choice Requires="x14">
            <control shapeId="10254" r:id="rId15" name="Check Box Q2-④">
              <controlPr defaultSize="0" autoFill="0" autoLine="0" autoPict="0">
                <anchor moveWithCells="1">
                  <from>
                    <xdr:col>3</xdr:col>
                    <xdr:colOff>114300</xdr:colOff>
                    <xdr:row>21</xdr:row>
                    <xdr:rowOff>123825</xdr:rowOff>
                  </from>
                  <to>
                    <xdr:col>4</xdr:col>
                    <xdr:colOff>38100</xdr:colOff>
                    <xdr:row>23</xdr:row>
                    <xdr:rowOff>57150</xdr:rowOff>
                  </to>
                </anchor>
              </controlPr>
            </control>
          </mc:Choice>
        </mc:AlternateContent>
        <mc:AlternateContent xmlns:mc="http://schemas.openxmlformats.org/markup-compatibility/2006">
          <mc:Choice Requires="x14">
            <control shapeId="10255" r:id="rId16" name="Check Box Q2-③">
              <controlPr defaultSize="0" autoFill="0" autoLine="0" autoPict="0">
                <anchor moveWithCells="1">
                  <from>
                    <xdr:col>3</xdr:col>
                    <xdr:colOff>114300</xdr:colOff>
                    <xdr:row>20</xdr:row>
                    <xdr:rowOff>142875</xdr:rowOff>
                  </from>
                  <to>
                    <xdr:col>4</xdr:col>
                    <xdr:colOff>38100</xdr:colOff>
                    <xdr:row>22</xdr:row>
                    <xdr:rowOff>47625</xdr:rowOff>
                  </to>
                </anchor>
              </controlPr>
            </control>
          </mc:Choice>
        </mc:AlternateContent>
        <mc:AlternateContent xmlns:mc="http://schemas.openxmlformats.org/markup-compatibility/2006">
          <mc:Choice Requires="x14">
            <control shapeId="10256" r:id="rId17" name="Check Box Q2-②">
              <controlPr defaultSize="0" autoFill="0" autoLine="0" autoPict="0">
                <anchor moveWithCells="1">
                  <from>
                    <xdr:col>3</xdr:col>
                    <xdr:colOff>114300</xdr:colOff>
                    <xdr:row>19</xdr:row>
                    <xdr:rowOff>142875</xdr:rowOff>
                  </from>
                  <to>
                    <xdr:col>4</xdr:col>
                    <xdr:colOff>38100</xdr:colOff>
                    <xdr:row>21</xdr:row>
                    <xdr:rowOff>47625</xdr:rowOff>
                  </to>
                </anchor>
              </controlPr>
            </control>
          </mc:Choice>
        </mc:AlternateContent>
        <mc:AlternateContent xmlns:mc="http://schemas.openxmlformats.org/markup-compatibility/2006">
          <mc:Choice Requires="x14">
            <control shapeId="10257" r:id="rId18" name="Check Box Q2-①">
              <controlPr defaultSize="0" autoFill="0" autoLine="0" autoPict="0">
                <anchor moveWithCells="1">
                  <from>
                    <xdr:col>3</xdr:col>
                    <xdr:colOff>114300</xdr:colOff>
                    <xdr:row>18</xdr:row>
                    <xdr:rowOff>142875</xdr:rowOff>
                  </from>
                  <to>
                    <xdr:col>4</xdr:col>
                    <xdr:colOff>38100</xdr:colOff>
                    <xdr:row>20</xdr:row>
                    <xdr:rowOff>47625</xdr:rowOff>
                  </to>
                </anchor>
              </controlPr>
            </control>
          </mc:Choice>
        </mc:AlternateContent>
        <mc:AlternateContent xmlns:mc="http://schemas.openxmlformats.org/markup-compatibility/2006">
          <mc:Choice Requires="x14">
            <control shapeId="10264" r:id="rId19" name="Group Box Q2">
              <controlPr defaultSize="0" autoFill="0" autoPict="0">
                <anchor moveWithCells="1">
                  <from>
                    <xdr:col>3</xdr:col>
                    <xdr:colOff>0</xdr:colOff>
                    <xdr:row>17</xdr:row>
                    <xdr:rowOff>85725</xdr:rowOff>
                  </from>
                  <to>
                    <xdr:col>8</xdr:col>
                    <xdr:colOff>1666875</xdr:colOff>
                    <xdr:row>26</xdr:row>
                    <xdr:rowOff>85725</xdr:rowOff>
                  </to>
                </anchor>
              </controlPr>
            </control>
          </mc:Choice>
        </mc:AlternateContent>
        <mc:AlternateContent xmlns:mc="http://schemas.openxmlformats.org/markup-compatibility/2006">
          <mc:Choice Requires="x14">
            <control shapeId="10268" r:id="rId20" name="Check Box Q4-⑤">
              <controlPr defaultSize="0" autoFill="0" autoLine="0" autoPict="0">
                <anchor moveWithCells="1">
                  <from>
                    <xdr:col>3</xdr:col>
                    <xdr:colOff>114300</xdr:colOff>
                    <xdr:row>37</xdr:row>
                    <xdr:rowOff>123825</xdr:rowOff>
                  </from>
                  <to>
                    <xdr:col>4</xdr:col>
                    <xdr:colOff>38100</xdr:colOff>
                    <xdr:row>39</xdr:row>
                    <xdr:rowOff>57150</xdr:rowOff>
                  </to>
                </anchor>
              </controlPr>
            </control>
          </mc:Choice>
        </mc:AlternateContent>
        <mc:AlternateContent xmlns:mc="http://schemas.openxmlformats.org/markup-compatibility/2006">
          <mc:Choice Requires="x14">
            <control shapeId="10269" r:id="rId21" name="Check Box Q4-④">
              <controlPr defaultSize="0" autoFill="0" autoLine="0" autoPict="0">
                <anchor moveWithCells="1">
                  <from>
                    <xdr:col>3</xdr:col>
                    <xdr:colOff>114300</xdr:colOff>
                    <xdr:row>36</xdr:row>
                    <xdr:rowOff>123825</xdr:rowOff>
                  </from>
                  <to>
                    <xdr:col>4</xdr:col>
                    <xdr:colOff>38100</xdr:colOff>
                    <xdr:row>38</xdr:row>
                    <xdr:rowOff>57150</xdr:rowOff>
                  </to>
                </anchor>
              </controlPr>
            </control>
          </mc:Choice>
        </mc:AlternateContent>
        <mc:AlternateContent xmlns:mc="http://schemas.openxmlformats.org/markup-compatibility/2006">
          <mc:Choice Requires="x14">
            <control shapeId="10270" r:id="rId22" name="Check Box Q4-③">
              <controlPr defaultSize="0" autoFill="0" autoLine="0" autoPict="0">
                <anchor moveWithCells="1">
                  <from>
                    <xdr:col>3</xdr:col>
                    <xdr:colOff>114300</xdr:colOff>
                    <xdr:row>35</xdr:row>
                    <xdr:rowOff>142875</xdr:rowOff>
                  </from>
                  <to>
                    <xdr:col>4</xdr:col>
                    <xdr:colOff>38100</xdr:colOff>
                    <xdr:row>37</xdr:row>
                    <xdr:rowOff>57150</xdr:rowOff>
                  </to>
                </anchor>
              </controlPr>
            </control>
          </mc:Choice>
        </mc:AlternateContent>
        <mc:AlternateContent xmlns:mc="http://schemas.openxmlformats.org/markup-compatibility/2006">
          <mc:Choice Requires="x14">
            <control shapeId="10271" r:id="rId23" name="Check Box Q4-②">
              <controlPr defaultSize="0" autoFill="0" autoLine="0" autoPict="0">
                <anchor moveWithCells="1">
                  <from>
                    <xdr:col>3</xdr:col>
                    <xdr:colOff>114300</xdr:colOff>
                    <xdr:row>34</xdr:row>
                    <xdr:rowOff>142875</xdr:rowOff>
                  </from>
                  <to>
                    <xdr:col>4</xdr:col>
                    <xdr:colOff>38100</xdr:colOff>
                    <xdr:row>36</xdr:row>
                    <xdr:rowOff>57150</xdr:rowOff>
                  </to>
                </anchor>
              </controlPr>
            </control>
          </mc:Choice>
        </mc:AlternateContent>
        <mc:AlternateContent xmlns:mc="http://schemas.openxmlformats.org/markup-compatibility/2006">
          <mc:Choice Requires="x14">
            <control shapeId="10272" r:id="rId24" name="Check Box Q4-①">
              <controlPr defaultSize="0" autoFill="0" autoLine="0" autoPict="0">
                <anchor moveWithCells="1">
                  <from>
                    <xdr:col>3</xdr:col>
                    <xdr:colOff>114300</xdr:colOff>
                    <xdr:row>33</xdr:row>
                    <xdr:rowOff>142875</xdr:rowOff>
                  </from>
                  <to>
                    <xdr:col>4</xdr:col>
                    <xdr:colOff>38100</xdr:colOff>
                    <xdr:row>35</xdr:row>
                    <xdr:rowOff>57150</xdr:rowOff>
                  </to>
                </anchor>
              </controlPr>
            </control>
          </mc:Choice>
        </mc:AlternateContent>
        <mc:AlternateContent xmlns:mc="http://schemas.openxmlformats.org/markup-compatibility/2006">
          <mc:Choice Requires="x14">
            <control shapeId="10283" r:id="rId25" name="Option Button Q7-①">
              <controlPr defaultSize="0" autoFill="0" autoLine="0" autoPict="0">
                <anchor moveWithCells="1">
                  <from>
                    <xdr:col>3</xdr:col>
                    <xdr:colOff>114300</xdr:colOff>
                    <xdr:row>74</xdr:row>
                    <xdr:rowOff>142875</xdr:rowOff>
                  </from>
                  <to>
                    <xdr:col>4</xdr:col>
                    <xdr:colOff>38100</xdr:colOff>
                    <xdr:row>76</xdr:row>
                    <xdr:rowOff>66675</xdr:rowOff>
                  </to>
                </anchor>
              </controlPr>
            </control>
          </mc:Choice>
        </mc:AlternateContent>
        <mc:AlternateContent xmlns:mc="http://schemas.openxmlformats.org/markup-compatibility/2006">
          <mc:Choice Requires="x14">
            <control shapeId="10275" r:id="rId26" name="Option Button Q7-②">
              <controlPr defaultSize="0" autoFill="0" autoLine="0" autoPict="0">
                <anchor moveWithCells="1">
                  <from>
                    <xdr:col>3</xdr:col>
                    <xdr:colOff>114300</xdr:colOff>
                    <xdr:row>75</xdr:row>
                    <xdr:rowOff>142875</xdr:rowOff>
                  </from>
                  <to>
                    <xdr:col>4</xdr:col>
                    <xdr:colOff>38100</xdr:colOff>
                    <xdr:row>77</xdr:row>
                    <xdr:rowOff>66675</xdr:rowOff>
                  </to>
                </anchor>
              </controlPr>
            </control>
          </mc:Choice>
        </mc:AlternateContent>
        <mc:AlternateContent xmlns:mc="http://schemas.openxmlformats.org/markup-compatibility/2006">
          <mc:Choice Requires="x14">
            <control shapeId="10242" r:id="rId27" name="Option Button Q7-③">
              <controlPr defaultSize="0" autoFill="0" autoLine="0" autoPict="0">
                <anchor moveWithCells="1">
                  <from>
                    <xdr:col>3</xdr:col>
                    <xdr:colOff>114300</xdr:colOff>
                    <xdr:row>76</xdr:row>
                    <xdr:rowOff>142875</xdr:rowOff>
                  </from>
                  <to>
                    <xdr:col>4</xdr:col>
                    <xdr:colOff>38100</xdr:colOff>
                    <xdr:row>78</xdr:row>
                    <xdr:rowOff>66675</xdr:rowOff>
                  </to>
                </anchor>
              </controlPr>
            </control>
          </mc:Choice>
        </mc:AlternateContent>
        <mc:AlternateContent xmlns:mc="http://schemas.openxmlformats.org/markup-compatibility/2006">
          <mc:Choice Requires="x14">
            <control shapeId="10243" r:id="rId28" name="Option Button Q7-④">
              <controlPr defaultSize="0" autoFill="0" autoLine="0" autoPict="0">
                <anchor moveWithCells="1">
                  <from>
                    <xdr:col>3</xdr:col>
                    <xdr:colOff>114300</xdr:colOff>
                    <xdr:row>77</xdr:row>
                    <xdr:rowOff>142875</xdr:rowOff>
                  </from>
                  <to>
                    <xdr:col>4</xdr:col>
                    <xdr:colOff>38100</xdr:colOff>
                    <xdr:row>79</xdr:row>
                    <xdr:rowOff>57150</xdr:rowOff>
                  </to>
                </anchor>
              </controlPr>
            </control>
          </mc:Choice>
        </mc:AlternateContent>
        <mc:AlternateContent xmlns:mc="http://schemas.openxmlformats.org/markup-compatibility/2006">
          <mc:Choice Requires="x14">
            <control shapeId="10245" r:id="rId29" name="Group Box Q7">
              <controlPr defaultSize="0" autoFill="0" autoPict="0">
                <anchor moveWithCells="1">
                  <from>
                    <xdr:col>3</xdr:col>
                    <xdr:colOff>0</xdr:colOff>
                    <xdr:row>73</xdr:row>
                    <xdr:rowOff>66675</xdr:rowOff>
                  </from>
                  <to>
                    <xdr:col>8</xdr:col>
                    <xdr:colOff>1695450</xdr:colOff>
                    <xdr:row>80</xdr:row>
                    <xdr:rowOff>123825</xdr:rowOff>
                  </to>
                </anchor>
              </controlPr>
            </control>
          </mc:Choice>
        </mc:AlternateContent>
        <mc:AlternateContent xmlns:mc="http://schemas.openxmlformats.org/markup-compatibility/2006">
          <mc:Choice Requires="x14">
            <control shapeId="10274" r:id="rId30" name="Option Button Q7-⑤">
              <controlPr defaultSize="0" autoFill="0" autoLine="0" autoPict="0">
                <anchor moveWithCells="1">
                  <from>
                    <xdr:col>3</xdr:col>
                    <xdr:colOff>114300</xdr:colOff>
                    <xdr:row>78</xdr:row>
                    <xdr:rowOff>142875</xdr:rowOff>
                  </from>
                  <to>
                    <xdr:col>4</xdr:col>
                    <xdr:colOff>38100</xdr:colOff>
                    <xdr:row>80</xdr:row>
                    <xdr:rowOff>57150</xdr:rowOff>
                  </to>
                </anchor>
              </controlPr>
            </control>
          </mc:Choice>
        </mc:AlternateContent>
        <mc:AlternateContent xmlns:mc="http://schemas.openxmlformats.org/markup-compatibility/2006">
          <mc:Choice Requires="x14">
            <control shapeId="10296" r:id="rId31" name="Option Button Q10-①">
              <controlPr defaultSize="0" autoFill="0" autoLine="0" autoPict="0">
                <anchor moveWithCells="1">
                  <from>
                    <xdr:col>3</xdr:col>
                    <xdr:colOff>114300</xdr:colOff>
                    <xdr:row>96</xdr:row>
                    <xdr:rowOff>133350</xdr:rowOff>
                  </from>
                  <to>
                    <xdr:col>4</xdr:col>
                    <xdr:colOff>38100</xdr:colOff>
                    <xdr:row>98</xdr:row>
                    <xdr:rowOff>57150</xdr:rowOff>
                  </to>
                </anchor>
              </controlPr>
            </control>
          </mc:Choice>
        </mc:AlternateContent>
        <mc:AlternateContent xmlns:mc="http://schemas.openxmlformats.org/markup-compatibility/2006">
          <mc:Choice Requires="x14">
            <control shapeId="10297" r:id="rId32" name="Option Button Q10-②">
              <controlPr defaultSize="0" autoFill="0" autoLine="0" autoPict="0">
                <anchor moveWithCells="1">
                  <from>
                    <xdr:col>3</xdr:col>
                    <xdr:colOff>114300</xdr:colOff>
                    <xdr:row>97</xdr:row>
                    <xdr:rowOff>133350</xdr:rowOff>
                  </from>
                  <to>
                    <xdr:col>4</xdr:col>
                    <xdr:colOff>38100</xdr:colOff>
                    <xdr:row>99</xdr:row>
                    <xdr:rowOff>57150</xdr:rowOff>
                  </to>
                </anchor>
              </controlPr>
            </control>
          </mc:Choice>
        </mc:AlternateContent>
        <mc:AlternateContent xmlns:mc="http://schemas.openxmlformats.org/markup-compatibility/2006">
          <mc:Choice Requires="x14">
            <control shapeId="10298" r:id="rId33" name="Option Button Q10-③">
              <controlPr defaultSize="0" autoFill="0" autoLine="0" autoPict="0">
                <anchor moveWithCells="1">
                  <from>
                    <xdr:col>3</xdr:col>
                    <xdr:colOff>114300</xdr:colOff>
                    <xdr:row>98</xdr:row>
                    <xdr:rowOff>133350</xdr:rowOff>
                  </from>
                  <to>
                    <xdr:col>4</xdr:col>
                    <xdr:colOff>38100</xdr:colOff>
                    <xdr:row>100</xdr:row>
                    <xdr:rowOff>57150</xdr:rowOff>
                  </to>
                </anchor>
              </controlPr>
            </control>
          </mc:Choice>
        </mc:AlternateContent>
        <mc:AlternateContent xmlns:mc="http://schemas.openxmlformats.org/markup-compatibility/2006">
          <mc:Choice Requires="x14">
            <control shapeId="10299" r:id="rId34" name="Option Button Q10-④">
              <controlPr defaultSize="0" autoFill="0" autoLine="0" autoPict="0">
                <anchor moveWithCells="1">
                  <from>
                    <xdr:col>3</xdr:col>
                    <xdr:colOff>114300</xdr:colOff>
                    <xdr:row>99</xdr:row>
                    <xdr:rowOff>133350</xdr:rowOff>
                  </from>
                  <to>
                    <xdr:col>4</xdr:col>
                    <xdr:colOff>38100</xdr:colOff>
                    <xdr:row>101</xdr:row>
                    <xdr:rowOff>57150</xdr:rowOff>
                  </to>
                </anchor>
              </controlPr>
            </control>
          </mc:Choice>
        </mc:AlternateContent>
        <mc:AlternateContent xmlns:mc="http://schemas.openxmlformats.org/markup-compatibility/2006">
          <mc:Choice Requires="x14">
            <control shapeId="10300" r:id="rId35" name="Group Box Q10">
              <controlPr defaultSize="0" autoFill="0" autoPict="0">
                <anchor moveWithCells="1">
                  <from>
                    <xdr:col>3</xdr:col>
                    <xdr:colOff>0</xdr:colOff>
                    <xdr:row>95</xdr:row>
                    <xdr:rowOff>66675</xdr:rowOff>
                  </from>
                  <to>
                    <xdr:col>8</xdr:col>
                    <xdr:colOff>1657350</xdr:colOff>
                    <xdr:row>102</xdr:row>
                    <xdr:rowOff>114300</xdr:rowOff>
                  </to>
                </anchor>
              </controlPr>
            </control>
          </mc:Choice>
        </mc:AlternateContent>
        <mc:AlternateContent xmlns:mc="http://schemas.openxmlformats.org/markup-compatibility/2006">
          <mc:Choice Requires="x14">
            <control shapeId="10301" r:id="rId36" name="Option Button Q10-⑤">
              <controlPr defaultSize="0" autoFill="0" autoLine="0" autoPict="0">
                <anchor moveWithCells="1">
                  <from>
                    <xdr:col>3</xdr:col>
                    <xdr:colOff>114300</xdr:colOff>
                    <xdr:row>100</xdr:row>
                    <xdr:rowOff>133350</xdr:rowOff>
                  </from>
                  <to>
                    <xdr:col>4</xdr:col>
                    <xdr:colOff>38100</xdr:colOff>
                    <xdr:row>102</xdr:row>
                    <xdr:rowOff>57150</xdr:rowOff>
                  </to>
                </anchor>
              </controlPr>
            </control>
          </mc:Choice>
        </mc:AlternateContent>
        <mc:AlternateContent xmlns:mc="http://schemas.openxmlformats.org/markup-compatibility/2006">
          <mc:Choice Requires="x14">
            <control shapeId="10306" r:id="rId37" name="Group Box Q11">
              <controlPr defaultSize="0" autoFill="0" autoPict="0">
                <anchor moveWithCells="1">
                  <from>
                    <xdr:col>3</xdr:col>
                    <xdr:colOff>0</xdr:colOff>
                    <xdr:row>102</xdr:row>
                    <xdr:rowOff>133350</xdr:rowOff>
                  </from>
                  <to>
                    <xdr:col>8</xdr:col>
                    <xdr:colOff>1657350</xdr:colOff>
                    <xdr:row>109</xdr:row>
                    <xdr:rowOff>114300</xdr:rowOff>
                  </to>
                </anchor>
              </controlPr>
            </control>
          </mc:Choice>
        </mc:AlternateContent>
        <mc:AlternateContent xmlns:mc="http://schemas.openxmlformats.org/markup-compatibility/2006">
          <mc:Choice Requires="x14">
            <control shapeId="10310" r:id="rId38" name="Check Box Q13-④">
              <controlPr defaultSize="0" autoFill="0" autoLine="0" autoPict="0">
                <anchor moveWithCells="1">
                  <from>
                    <xdr:col>3</xdr:col>
                    <xdr:colOff>114300</xdr:colOff>
                    <xdr:row>119</xdr:row>
                    <xdr:rowOff>133350</xdr:rowOff>
                  </from>
                  <to>
                    <xdr:col>4</xdr:col>
                    <xdr:colOff>38100</xdr:colOff>
                    <xdr:row>121</xdr:row>
                    <xdr:rowOff>47625</xdr:rowOff>
                  </to>
                </anchor>
              </controlPr>
            </control>
          </mc:Choice>
        </mc:AlternateContent>
        <mc:AlternateContent xmlns:mc="http://schemas.openxmlformats.org/markup-compatibility/2006">
          <mc:Choice Requires="x14">
            <control shapeId="10311" r:id="rId39" name="Check Box Q13-③">
              <controlPr defaultSize="0" autoFill="0" autoLine="0" autoPict="0">
                <anchor moveWithCells="1">
                  <from>
                    <xdr:col>3</xdr:col>
                    <xdr:colOff>114300</xdr:colOff>
                    <xdr:row>118</xdr:row>
                    <xdr:rowOff>133350</xdr:rowOff>
                  </from>
                  <to>
                    <xdr:col>4</xdr:col>
                    <xdr:colOff>38100</xdr:colOff>
                    <xdr:row>120</xdr:row>
                    <xdr:rowOff>47625</xdr:rowOff>
                  </to>
                </anchor>
              </controlPr>
            </control>
          </mc:Choice>
        </mc:AlternateContent>
        <mc:AlternateContent xmlns:mc="http://schemas.openxmlformats.org/markup-compatibility/2006">
          <mc:Choice Requires="x14">
            <control shapeId="10312" r:id="rId40" name="Check Box Q13-②">
              <controlPr defaultSize="0" autoFill="0" autoLine="0" autoPict="0">
                <anchor moveWithCells="1">
                  <from>
                    <xdr:col>3</xdr:col>
                    <xdr:colOff>114300</xdr:colOff>
                    <xdr:row>117</xdr:row>
                    <xdr:rowOff>142875</xdr:rowOff>
                  </from>
                  <to>
                    <xdr:col>4</xdr:col>
                    <xdr:colOff>38100</xdr:colOff>
                    <xdr:row>119</xdr:row>
                    <xdr:rowOff>85725</xdr:rowOff>
                  </to>
                </anchor>
              </controlPr>
            </control>
          </mc:Choice>
        </mc:AlternateContent>
        <mc:AlternateContent xmlns:mc="http://schemas.openxmlformats.org/markup-compatibility/2006">
          <mc:Choice Requires="x14">
            <control shapeId="10313" r:id="rId41" name="Check Box Q13-①">
              <controlPr defaultSize="0" autoFill="0" autoLine="0" autoPict="0">
                <anchor moveWithCells="1">
                  <from>
                    <xdr:col>3</xdr:col>
                    <xdr:colOff>114300</xdr:colOff>
                    <xdr:row>116</xdr:row>
                    <xdr:rowOff>142875</xdr:rowOff>
                  </from>
                  <to>
                    <xdr:col>4</xdr:col>
                    <xdr:colOff>38100</xdr:colOff>
                    <xdr:row>118</xdr:row>
                    <xdr:rowOff>85725</xdr:rowOff>
                  </to>
                </anchor>
              </controlPr>
            </control>
          </mc:Choice>
        </mc:AlternateContent>
        <mc:AlternateContent xmlns:mc="http://schemas.openxmlformats.org/markup-compatibility/2006">
          <mc:Choice Requires="x14">
            <control shapeId="10314" r:id="rId42" name="Group Box Q13">
              <controlPr defaultSize="0" autoFill="0" autoPict="0">
                <anchor moveWithCells="1">
                  <from>
                    <xdr:col>3</xdr:col>
                    <xdr:colOff>0</xdr:colOff>
                    <xdr:row>115</xdr:row>
                    <xdr:rowOff>104775</xdr:rowOff>
                  </from>
                  <to>
                    <xdr:col>8</xdr:col>
                    <xdr:colOff>1581150</xdr:colOff>
                    <xdr:row>121</xdr:row>
                    <xdr:rowOff>104775</xdr:rowOff>
                  </to>
                </anchor>
              </controlPr>
            </control>
          </mc:Choice>
        </mc:AlternateContent>
        <mc:AlternateContent xmlns:mc="http://schemas.openxmlformats.org/markup-compatibility/2006">
          <mc:Choice Requires="x14">
            <control shapeId="10289" r:id="rId43" name="Check Box Q9-⑥">
              <controlPr defaultSize="0" autoFill="0" autoLine="0" autoPict="0">
                <anchor moveWithCells="1">
                  <from>
                    <xdr:col>3</xdr:col>
                    <xdr:colOff>114300</xdr:colOff>
                    <xdr:row>93</xdr:row>
                    <xdr:rowOff>133350</xdr:rowOff>
                  </from>
                  <to>
                    <xdr:col>4</xdr:col>
                    <xdr:colOff>38100</xdr:colOff>
                    <xdr:row>95</xdr:row>
                    <xdr:rowOff>47625</xdr:rowOff>
                  </to>
                </anchor>
              </controlPr>
            </control>
          </mc:Choice>
        </mc:AlternateContent>
        <mc:AlternateContent xmlns:mc="http://schemas.openxmlformats.org/markup-compatibility/2006">
          <mc:Choice Requires="x14">
            <control shapeId="10290" r:id="rId44" name="Check Box Q9-⑤">
              <controlPr defaultSize="0" autoFill="0" autoLine="0" autoPict="0">
                <anchor moveWithCells="1">
                  <from>
                    <xdr:col>3</xdr:col>
                    <xdr:colOff>114300</xdr:colOff>
                    <xdr:row>92</xdr:row>
                    <xdr:rowOff>133350</xdr:rowOff>
                  </from>
                  <to>
                    <xdr:col>4</xdr:col>
                    <xdr:colOff>38100</xdr:colOff>
                    <xdr:row>94</xdr:row>
                    <xdr:rowOff>47625</xdr:rowOff>
                  </to>
                </anchor>
              </controlPr>
            </control>
          </mc:Choice>
        </mc:AlternateContent>
        <mc:AlternateContent xmlns:mc="http://schemas.openxmlformats.org/markup-compatibility/2006">
          <mc:Choice Requires="x14">
            <control shapeId="10291" r:id="rId45" name="Check Box Q9-④">
              <controlPr defaultSize="0" autoFill="0" autoLine="0" autoPict="0">
                <anchor moveWithCells="1">
                  <from>
                    <xdr:col>3</xdr:col>
                    <xdr:colOff>114300</xdr:colOff>
                    <xdr:row>91</xdr:row>
                    <xdr:rowOff>133350</xdr:rowOff>
                  </from>
                  <to>
                    <xdr:col>4</xdr:col>
                    <xdr:colOff>38100</xdr:colOff>
                    <xdr:row>93</xdr:row>
                    <xdr:rowOff>47625</xdr:rowOff>
                  </to>
                </anchor>
              </controlPr>
            </control>
          </mc:Choice>
        </mc:AlternateContent>
        <mc:AlternateContent xmlns:mc="http://schemas.openxmlformats.org/markup-compatibility/2006">
          <mc:Choice Requires="x14">
            <control shapeId="10292" r:id="rId46" name="Check Box Q9-③">
              <controlPr defaultSize="0" autoFill="0" autoLine="0" autoPict="0">
                <anchor moveWithCells="1">
                  <from>
                    <xdr:col>3</xdr:col>
                    <xdr:colOff>114300</xdr:colOff>
                    <xdr:row>90</xdr:row>
                    <xdr:rowOff>123825</xdr:rowOff>
                  </from>
                  <to>
                    <xdr:col>4</xdr:col>
                    <xdr:colOff>38100</xdr:colOff>
                    <xdr:row>92</xdr:row>
                    <xdr:rowOff>57150</xdr:rowOff>
                  </to>
                </anchor>
              </controlPr>
            </control>
          </mc:Choice>
        </mc:AlternateContent>
        <mc:AlternateContent xmlns:mc="http://schemas.openxmlformats.org/markup-compatibility/2006">
          <mc:Choice Requires="x14">
            <control shapeId="10293" r:id="rId47" name="Check Box Q9-②">
              <controlPr defaultSize="0" autoFill="0" autoLine="0" autoPict="0">
                <anchor moveWithCells="1">
                  <from>
                    <xdr:col>3</xdr:col>
                    <xdr:colOff>114300</xdr:colOff>
                    <xdr:row>89</xdr:row>
                    <xdr:rowOff>123825</xdr:rowOff>
                  </from>
                  <to>
                    <xdr:col>4</xdr:col>
                    <xdr:colOff>38100</xdr:colOff>
                    <xdr:row>91</xdr:row>
                    <xdr:rowOff>57150</xdr:rowOff>
                  </to>
                </anchor>
              </controlPr>
            </control>
          </mc:Choice>
        </mc:AlternateContent>
        <mc:AlternateContent xmlns:mc="http://schemas.openxmlformats.org/markup-compatibility/2006">
          <mc:Choice Requires="x14">
            <control shapeId="10294" r:id="rId48" name="Check Box Q9-①">
              <controlPr defaultSize="0" autoFill="0" autoLine="0" autoPict="0">
                <anchor moveWithCells="1">
                  <from>
                    <xdr:col>3</xdr:col>
                    <xdr:colOff>114300</xdr:colOff>
                    <xdr:row>88</xdr:row>
                    <xdr:rowOff>123825</xdr:rowOff>
                  </from>
                  <to>
                    <xdr:col>4</xdr:col>
                    <xdr:colOff>38100</xdr:colOff>
                    <xdr:row>90</xdr:row>
                    <xdr:rowOff>57150</xdr:rowOff>
                  </to>
                </anchor>
              </controlPr>
            </control>
          </mc:Choice>
        </mc:AlternateContent>
        <mc:AlternateContent xmlns:mc="http://schemas.openxmlformats.org/markup-compatibility/2006">
          <mc:Choice Requires="x14">
            <control shapeId="10315" r:id="rId49" name="Check Box Q14-⑥">
              <controlPr defaultSize="0" autoFill="0" autoLine="0" autoPict="0">
                <anchor moveWithCells="1">
                  <from>
                    <xdr:col>3</xdr:col>
                    <xdr:colOff>114300</xdr:colOff>
                    <xdr:row>127</xdr:row>
                    <xdr:rowOff>133350</xdr:rowOff>
                  </from>
                  <to>
                    <xdr:col>4</xdr:col>
                    <xdr:colOff>38100</xdr:colOff>
                    <xdr:row>129</xdr:row>
                    <xdr:rowOff>47625</xdr:rowOff>
                  </to>
                </anchor>
              </controlPr>
            </control>
          </mc:Choice>
        </mc:AlternateContent>
        <mc:AlternateContent xmlns:mc="http://schemas.openxmlformats.org/markup-compatibility/2006">
          <mc:Choice Requires="x14">
            <control shapeId="10316" r:id="rId50" name="Check Box Q14-⑤">
              <controlPr defaultSize="0" autoFill="0" autoLine="0" autoPict="0">
                <anchor moveWithCells="1">
                  <from>
                    <xdr:col>3</xdr:col>
                    <xdr:colOff>114300</xdr:colOff>
                    <xdr:row>126</xdr:row>
                    <xdr:rowOff>133350</xdr:rowOff>
                  </from>
                  <to>
                    <xdr:col>4</xdr:col>
                    <xdr:colOff>38100</xdr:colOff>
                    <xdr:row>128</xdr:row>
                    <xdr:rowOff>47625</xdr:rowOff>
                  </to>
                </anchor>
              </controlPr>
            </control>
          </mc:Choice>
        </mc:AlternateContent>
        <mc:AlternateContent xmlns:mc="http://schemas.openxmlformats.org/markup-compatibility/2006">
          <mc:Choice Requires="x14">
            <control shapeId="10317" r:id="rId51" name="Check Box Q14-④">
              <controlPr defaultSize="0" autoFill="0" autoLine="0" autoPict="0">
                <anchor moveWithCells="1">
                  <from>
                    <xdr:col>3</xdr:col>
                    <xdr:colOff>114300</xdr:colOff>
                    <xdr:row>125</xdr:row>
                    <xdr:rowOff>133350</xdr:rowOff>
                  </from>
                  <to>
                    <xdr:col>4</xdr:col>
                    <xdr:colOff>38100</xdr:colOff>
                    <xdr:row>127</xdr:row>
                    <xdr:rowOff>47625</xdr:rowOff>
                  </to>
                </anchor>
              </controlPr>
            </control>
          </mc:Choice>
        </mc:AlternateContent>
        <mc:AlternateContent xmlns:mc="http://schemas.openxmlformats.org/markup-compatibility/2006">
          <mc:Choice Requires="x14">
            <control shapeId="10318" r:id="rId52" name="Check Box Q14-③">
              <controlPr defaultSize="0" autoFill="0" autoLine="0" autoPict="0">
                <anchor moveWithCells="1">
                  <from>
                    <xdr:col>3</xdr:col>
                    <xdr:colOff>114300</xdr:colOff>
                    <xdr:row>124</xdr:row>
                    <xdr:rowOff>123825</xdr:rowOff>
                  </from>
                  <to>
                    <xdr:col>4</xdr:col>
                    <xdr:colOff>38100</xdr:colOff>
                    <xdr:row>126</xdr:row>
                    <xdr:rowOff>57150</xdr:rowOff>
                  </to>
                </anchor>
              </controlPr>
            </control>
          </mc:Choice>
        </mc:AlternateContent>
        <mc:AlternateContent xmlns:mc="http://schemas.openxmlformats.org/markup-compatibility/2006">
          <mc:Choice Requires="x14">
            <control shapeId="10319" r:id="rId53" name="Check Box Q14-②">
              <controlPr defaultSize="0" autoFill="0" autoLine="0" autoPict="0">
                <anchor moveWithCells="1">
                  <from>
                    <xdr:col>3</xdr:col>
                    <xdr:colOff>114300</xdr:colOff>
                    <xdr:row>123</xdr:row>
                    <xdr:rowOff>123825</xdr:rowOff>
                  </from>
                  <to>
                    <xdr:col>4</xdr:col>
                    <xdr:colOff>38100</xdr:colOff>
                    <xdr:row>125</xdr:row>
                    <xdr:rowOff>57150</xdr:rowOff>
                  </to>
                </anchor>
              </controlPr>
            </control>
          </mc:Choice>
        </mc:AlternateContent>
        <mc:AlternateContent xmlns:mc="http://schemas.openxmlformats.org/markup-compatibility/2006">
          <mc:Choice Requires="x14">
            <control shapeId="10320" r:id="rId54" name="Check Box Q14-①">
              <controlPr defaultSize="0" autoFill="0" autoLine="0" autoPict="0">
                <anchor moveWithCells="1">
                  <from>
                    <xdr:col>3</xdr:col>
                    <xdr:colOff>114300</xdr:colOff>
                    <xdr:row>122</xdr:row>
                    <xdr:rowOff>123825</xdr:rowOff>
                  </from>
                  <to>
                    <xdr:col>4</xdr:col>
                    <xdr:colOff>38100</xdr:colOff>
                    <xdr:row>124</xdr:row>
                    <xdr:rowOff>57150</xdr:rowOff>
                  </to>
                </anchor>
              </controlPr>
            </control>
          </mc:Choice>
        </mc:AlternateContent>
        <mc:AlternateContent xmlns:mc="http://schemas.openxmlformats.org/markup-compatibility/2006">
          <mc:Choice Requires="x14">
            <control shapeId="10321" r:id="rId55" name="Group Box Q14">
              <controlPr defaultSize="0" autoFill="0" autoPict="0">
                <anchor moveWithCells="1">
                  <from>
                    <xdr:col>3</xdr:col>
                    <xdr:colOff>0</xdr:colOff>
                    <xdr:row>121</xdr:row>
                    <xdr:rowOff>114300</xdr:rowOff>
                  </from>
                  <to>
                    <xdr:col>8</xdr:col>
                    <xdr:colOff>1581150</xdr:colOff>
                    <xdr:row>130</xdr:row>
                    <xdr:rowOff>123825</xdr:rowOff>
                  </to>
                </anchor>
              </controlPr>
            </control>
          </mc:Choice>
        </mc:AlternateContent>
        <mc:AlternateContent xmlns:mc="http://schemas.openxmlformats.org/markup-compatibility/2006">
          <mc:Choice Requires="x14">
            <control shapeId="10324" r:id="rId56" name="Group Box Q3">
              <controlPr defaultSize="0" autoFill="0" autoPict="0">
                <anchor moveWithCells="1">
                  <from>
                    <xdr:col>3</xdr:col>
                    <xdr:colOff>0</xdr:colOff>
                    <xdr:row>25</xdr:row>
                    <xdr:rowOff>85725</xdr:rowOff>
                  </from>
                  <to>
                    <xdr:col>8</xdr:col>
                    <xdr:colOff>1666875</xdr:colOff>
                    <xdr:row>32</xdr:row>
                    <xdr:rowOff>152400</xdr:rowOff>
                  </to>
                </anchor>
              </controlPr>
            </control>
          </mc:Choice>
        </mc:AlternateContent>
        <mc:AlternateContent xmlns:mc="http://schemas.openxmlformats.org/markup-compatibility/2006">
          <mc:Choice Requires="x14">
            <control shapeId="10325" r:id="rId57" name="Option Button Q3-④">
              <controlPr defaultSize="0" autoFill="0" autoLine="0" autoPict="0">
                <anchor moveWithCells="1">
                  <from>
                    <xdr:col>3</xdr:col>
                    <xdr:colOff>114300</xdr:colOff>
                    <xdr:row>29</xdr:row>
                    <xdr:rowOff>133350</xdr:rowOff>
                  </from>
                  <to>
                    <xdr:col>3</xdr:col>
                    <xdr:colOff>342900</xdr:colOff>
                    <xdr:row>31</xdr:row>
                    <xdr:rowOff>47625</xdr:rowOff>
                  </to>
                </anchor>
              </controlPr>
            </control>
          </mc:Choice>
        </mc:AlternateContent>
        <mc:AlternateContent xmlns:mc="http://schemas.openxmlformats.org/markup-compatibility/2006">
          <mc:Choice Requires="x14">
            <control shapeId="10327" r:id="rId58" name="Option Button Q3-⑤">
              <controlPr defaultSize="0" autoFill="0" autoLine="0" autoPict="0">
                <anchor moveWithCells="1">
                  <from>
                    <xdr:col>3</xdr:col>
                    <xdr:colOff>114300</xdr:colOff>
                    <xdr:row>30</xdr:row>
                    <xdr:rowOff>142875</xdr:rowOff>
                  </from>
                  <to>
                    <xdr:col>3</xdr:col>
                    <xdr:colOff>342900</xdr:colOff>
                    <xdr:row>32</xdr:row>
                    <xdr:rowOff>47625</xdr:rowOff>
                  </to>
                </anchor>
              </controlPr>
            </control>
          </mc:Choice>
        </mc:AlternateContent>
        <mc:AlternateContent xmlns:mc="http://schemas.openxmlformats.org/markup-compatibility/2006">
          <mc:Choice Requires="x14">
            <control shapeId="10328" r:id="rId59" name="Check Box Q8-①">
              <controlPr defaultSize="0" autoFill="0" autoLine="0" autoPict="0">
                <anchor moveWithCells="1">
                  <from>
                    <xdr:col>3</xdr:col>
                    <xdr:colOff>114300</xdr:colOff>
                    <xdr:row>81</xdr:row>
                    <xdr:rowOff>161925</xdr:rowOff>
                  </from>
                  <to>
                    <xdr:col>3</xdr:col>
                    <xdr:colOff>371475</xdr:colOff>
                    <xdr:row>83</xdr:row>
                    <xdr:rowOff>28575</xdr:rowOff>
                  </to>
                </anchor>
              </controlPr>
            </control>
          </mc:Choice>
        </mc:AlternateContent>
        <mc:AlternateContent xmlns:mc="http://schemas.openxmlformats.org/markup-compatibility/2006">
          <mc:Choice Requires="x14">
            <control shapeId="10329" r:id="rId60" name="Check Box Q8-②">
              <controlPr defaultSize="0" autoFill="0" autoLine="0" autoPict="0">
                <anchor moveWithCells="1">
                  <from>
                    <xdr:col>3</xdr:col>
                    <xdr:colOff>114300</xdr:colOff>
                    <xdr:row>82</xdr:row>
                    <xdr:rowOff>161925</xdr:rowOff>
                  </from>
                  <to>
                    <xdr:col>3</xdr:col>
                    <xdr:colOff>390525</xdr:colOff>
                    <xdr:row>84</xdr:row>
                    <xdr:rowOff>28575</xdr:rowOff>
                  </to>
                </anchor>
              </controlPr>
            </control>
          </mc:Choice>
        </mc:AlternateContent>
        <mc:AlternateContent xmlns:mc="http://schemas.openxmlformats.org/markup-compatibility/2006">
          <mc:Choice Requires="x14">
            <control shapeId="10330" r:id="rId61" name="Check Box Q8-③">
              <controlPr defaultSize="0" autoFill="0" autoLine="0" autoPict="0">
                <anchor moveWithCells="1">
                  <from>
                    <xdr:col>3</xdr:col>
                    <xdr:colOff>114300</xdr:colOff>
                    <xdr:row>83</xdr:row>
                    <xdr:rowOff>161925</xdr:rowOff>
                  </from>
                  <to>
                    <xdr:col>3</xdr:col>
                    <xdr:colOff>381000</xdr:colOff>
                    <xdr:row>85</xdr:row>
                    <xdr:rowOff>28575</xdr:rowOff>
                  </to>
                </anchor>
              </controlPr>
            </control>
          </mc:Choice>
        </mc:AlternateContent>
        <mc:AlternateContent xmlns:mc="http://schemas.openxmlformats.org/markup-compatibility/2006">
          <mc:Choice Requires="x14">
            <control shapeId="10331" r:id="rId62" name="Check Box Q8-④">
              <controlPr defaultSize="0" autoFill="0" autoLine="0" autoPict="0">
                <anchor moveWithCells="1">
                  <from>
                    <xdr:col>3</xdr:col>
                    <xdr:colOff>114300</xdr:colOff>
                    <xdr:row>84</xdr:row>
                    <xdr:rowOff>161925</xdr:rowOff>
                  </from>
                  <to>
                    <xdr:col>3</xdr:col>
                    <xdr:colOff>409575</xdr:colOff>
                    <xdr:row>86</xdr:row>
                    <xdr:rowOff>28575</xdr:rowOff>
                  </to>
                </anchor>
              </controlPr>
            </control>
          </mc:Choice>
        </mc:AlternateContent>
        <mc:AlternateContent xmlns:mc="http://schemas.openxmlformats.org/markup-compatibility/2006">
          <mc:Choice Requires="x14">
            <control shapeId="10333" r:id="rId63" name="Check Box Q11-①">
              <controlPr defaultSize="0" autoFill="0" autoLine="0" autoPict="0">
                <anchor moveWithCells="1">
                  <from>
                    <xdr:col>3</xdr:col>
                    <xdr:colOff>114300</xdr:colOff>
                    <xdr:row>103</xdr:row>
                    <xdr:rowOff>171450</xdr:rowOff>
                  </from>
                  <to>
                    <xdr:col>4</xdr:col>
                    <xdr:colOff>0</xdr:colOff>
                    <xdr:row>105</xdr:row>
                    <xdr:rowOff>47625</xdr:rowOff>
                  </to>
                </anchor>
              </controlPr>
            </control>
          </mc:Choice>
        </mc:AlternateContent>
        <mc:AlternateContent xmlns:mc="http://schemas.openxmlformats.org/markup-compatibility/2006">
          <mc:Choice Requires="x14">
            <control shapeId="10334" r:id="rId64" name="Check Box Q11-②">
              <controlPr defaultSize="0" autoFill="0" autoLine="0" autoPict="0">
                <anchor moveWithCells="1">
                  <from>
                    <xdr:col>3</xdr:col>
                    <xdr:colOff>114300</xdr:colOff>
                    <xdr:row>104</xdr:row>
                    <xdr:rowOff>171450</xdr:rowOff>
                  </from>
                  <to>
                    <xdr:col>3</xdr:col>
                    <xdr:colOff>371475</xdr:colOff>
                    <xdr:row>106</xdr:row>
                    <xdr:rowOff>47625</xdr:rowOff>
                  </to>
                </anchor>
              </controlPr>
            </control>
          </mc:Choice>
        </mc:AlternateContent>
        <mc:AlternateContent xmlns:mc="http://schemas.openxmlformats.org/markup-compatibility/2006">
          <mc:Choice Requires="x14">
            <control shapeId="10335" r:id="rId65" name="Check Box Q11-③">
              <controlPr defaultSize="0" autoFill="0" autoLine="0" autoPict="0">
                <anchor moveWithCells="1">
                  <from>
                    <xdr:col>3</xdr:col>
                    <xdr:colOff>114300</xdr:colOff>
                    <xdr:row>105</xdr:row>
                    <xdr:rowOff>171450</xdr:rowOff>
                  </from>
                  <to>
                    <xdr:col>3</xdr:col>
                    <xdr:colOff>409575</xdr:colOff>
                    <xdr:row>107</xdr:row>
                    <xdr:rowOff>47625</xdr:rowOff>
                  </to>
                </anchor>
              </controlPr>
            </control>
          </mc:Choice>
        </mc:AlternateContent>
        <mc:AlternateContent xmlns:mc="http://schemas.openxmlformats.org/markup-compatibility/2006">
          <mc:Choice Requires="x14">
            <control shapeId="10337" r:id="rId66" name="Check Box Q11-⑤">
              <controlPr defaultSize="0" autoFill="0" autoLine="0" autoPict="0">
                <anchor moveWithCells="1">
                  <from>
                    <xdr:col>3</xdr:col>
                    <xdr:colOff>114300</xdr:colOff>
                    <xdr:row>107</xdr:row>
                    <xdr:rowOff>171450</xdr:rowOff>
                  </from>
                  <to>
                    <xdr:col>3</xdr:col>
                    <xdr:colOff>371475</xdr:colOff>
                    <xdr:row>109</xdr:row>
                    <xdr:rowOff>47625</xdr:rowOff>
                  </to>
                </anchor>
              </controlPr>
            </control>
          </mc:Choice>
        </mc:AlternateContent>
        <mc:AlternateContent xmlns:mc="http://schemas.openxmlformats.org/markup-compatibility/2006">
          <mc:Choice Requires="x14">
            <control shapeId="10295" r:id="rId67" name="Group Box Q9">
              <controlPr defaultSize="0" autoFill="0" autoPict="0">
                <anchor moveWithCells="1">
                  <from>
                    <xdr:col>3</xdr:col>
                    <xdr:colOff>0</xdr:colOff>
                    <xdr:row>87</xdr:row>
                    <xdr:rowOff>104775</xdr:rowOff>
                  </from>
                  <to>
                    <xdr:col>8</xdr:col>
                    <xdr:colOff>1666875</xdr:colOff>
                    <xdr:row>96</xdr:row>
                    <xdr:rowOff>47625</xdr:rowOff>
                  </to>
                </anchor>
              </controlPr>
            </control>
          </mc:Choice>
        </mc:AlternateContent>
        <mc:AlternateContent xmlns:mc="http://schemas.openxmlformats.org/markup-compatibility/2006">
          <mc:Choice Requires="x14">
            <control shapeId="10332" r:id="rId68" name="Check Box Q8-⑤">
              <controlPr defaultSize="0" autoFill="0" autoLine="0" autoPict="0">
                <anchor moveWithCells="1">
                  <from>
                    <xdr:col>3</xdr:col>
                    <xdr:colOff>114300</xdr:colOff>
                    <xdr:row>85</xdr:row>
                    <xdr:rowOff>171450</xdr:rowOff>
                  </from>
                  <to>
                    <xdr:col>3</xdr:col>
                    <xdr:colOff>390525</xdr:colOff>
                    <xdr:row>87</xdr:row>
                    <xdr:rowOff>47625</xdr:rowOff>
                  </to>
                </anchor>
              </controlPr>
            </control>
          </mc:Choice>
        </mc:AlternateContent>
        <mc:AlternateContent xmlns:mc="http://schemas.openxmlformats.org/markup-compatibility/2006">
          <mc:Choice Requires="x14">
            <control shapeId="10279" r:id="rId69" name="Group Box Q8">
              <controlPr defaultSize="0" autoFill="0" autoPict="0">
                <anchor moveWithCells="1">
                  <from>
                    <xdr:col>3</xdr:col>
                    <xdr:colOff>0</xdr:colOff>
                    <xdr:row>80</xdr:row>
                    <xdr:rowOff>142875</xdr:rowOff>
                  </from>
                  <to>
                    <xdr:col>8</xdr:col>
                    <xdr:colOff>1666875</xdr:colOff>
                    <xdr:row>88</xdr:row>
                    <xdr:rowOff>123825</xdr:rowOff>
                  </to>
                </anchor>
              </controlPr>
            </control>
          </mc:Choice>
        </mc:AlternateContent>
        <mc:AlternateContent xmlns:mc="http://schemas.openxmlformats.org/markup-compatibility/2006">
          <mc:Choice Requires="x14">
            <control shapeId="10338" r:id="rId70" name="Check Box Q11-④">
              <controlPr defaultSize="0" autoFill="0" autoLine="0" autoPict="0">
                <anchor moveWithCells="1">
                  <from>
                    <xdr:col>3</xdr:col>
                    <xdr:colOff>114300</xdr:colOff>
                    <xdr:row>106</xdr:row>
                    <xdr:rowOff>171450</xdr:rowOff>
                  </from>
                  <to>
                    <xdr:col>4</xdr:col>
                    <xdr:colOff>66675</xdr:colOff>
                    <xdr:row>108</xdr:row>
                    <xdr:rowOff>47625</xdr:rowOff>
                  </to>
                </anchor>
              </controlPr>
            </control>
          </mc:Choice>
        </mc:AlternateContent>
        <mc:AlternateContent xmlns:mc="http://schemas.openxmlformats.org/markup-compatibility/2006">
          <mc:Choice Requires="x14">
            <control shapeId="10267" r:id="rId71" name="Check Box Q4-⑥">
              <controlPr defaultSize="0" autoFill="0" autoLine="0" autoPict="0">
                <anchor moveWithCells="1">
                  <from>
                    <xdr:col>3</xdr:col>
                    <xdr:colOff>114300</xdr:colOff>
                    <xdr:row>38</xdr:row>
                    <xdr:rowOff>123825</xdr:rowOff>
                  </from>
                  <to>
                    <xdr:col>4</xdr:col>
                    <xdr:colOff>38100</xdr:colOff>
                    <xdr:row>40</xdr:row>
                    <xdr:rowOff>57150</xdr:rowOff>
                  </to>
                </anchor>
              </controlPr>
            </control>
          </mc:Choice>
        </mc:AlternateContent>
        <mc:AlternateContent xmlns:mc="http://schemas.openxmlformats.org/markup-compatibility/2006">
          <mc:Choice Requires="x14">
            <control shapeId="10273" r:id="rId72" name="Group Box Q4">
              <controlPr defaultSize="0" autoFill="0" autoPict="0">
                <anchor moveWithCells="1">
                  <from>
                    <xdr:col>3</xdr:col>
                    <xdr:colOff>0</xdr:colOff>
                    <xdr:row>32</xdr:row>
                    <xdr:rowOff>66675</xdr:rowOff>
                  </from>
                  <to>
                    <xdr:col>8</xdr:col>
                    <xdr:colOff>1657350</xdr:colOff>
                    <xdr:row>42</xdr:row>
                    <xdr:rowOff>0</xdr:rowOff>
                  </to>
                </anchor>
              </controlPr>
            </control>
          </mc:Choice>
        </mc:AlternateContent>
        <mc:AlternateContent xmlns:mc="http://schemas.openxmlformats.org/markup-compatibility/2006">
          <mc:Choice Requires="x14">
            <control shapeId="10339" r:id="rId73" name="Option Button NEWQ8-1">
              <controlPr defaultSize="0" autoFill="0" autoLine="0" autoPict="0" altText="">
                <anchor moveWithCells="1">
                  <from>
                    <xdr:col>3</xdr:col>
                    <xdr:colOff>114300</xdr:colOff>
                    <xdr:row>69</xdr:row>
                    <xdr:rowOff>133350</xdr:rowOff>
                  </from>
                  <to>
                    <xdr:col>3</xdr:col>
                    <xdr:colOff>371475</xdr:colOff>
                    <xdr:row>71</xdr:row>
                    <xdr:rowOff>19050</xdr:rowOff>
                  </to>
                </anchor>
              </controlPr>
            </control>
          </mc:Choice>
        </mc:AlternateContent>
        <mc:AlternateContent xmlns:mc="http://schemas.openxmlformats.org/markup-compatibility/2006">
          <mc:Choice Requires="x14">
            <control shapeId="10342" r:id="rId74" name="Option Button NEWQ8-2">
              <controlPr defaultSize="0" autoFill="0" autoLine="0" autoPict="0" altText="">
                <anchor moveWithCells="1">
                  <from>
                    <xdr:col>3</xdr:col>
                    <xdr:colOff>114300</xdr:colOff>
                    <xdr:row>70</xdr:row>
                    <xdr:rowOff>133350</xdr:rowOff>
                  </from>
                  <to>
                    <xdr:col>3</xdr:col>
                    <xdr:colOff>371475</xdr:colOff>
                    <xdr:row>72</xdr:row>
                    <xdr:rowOff>28575</xdr:rowOff>
                  </to>
                </anchor>
              </controlPr>
            </control>
          </mc:Choice>
        </mc:AlternateContent>
        <mc:AlternateContent xmlns:mc="http://schemas.openxmlformats.org/markup-compatibility/2006">
          <mc:Choice Requires="x14">
            <control shapeId="10346" r:id="rId75" name="Option Button NEWQ8-3">
              <controlPr defaultSize="0" autoFill="0" autoLine="0" autoPict="0">
                <anchor moveWithCells="1">
                  <from>
                    <xdr:col>3</xdr:col>
                    <xdr:colOff>114300</xdr:colOff>
                    <xdr:row>71</xdr:row>
                    <xdr:rowOff>152400</xdr:rowOff>
                  </from>
                  <to>
                    <xdr:col>3</xdr:col>
                    <xdr:colOff>371475</xdr:colOff>
                    <xdr:row>73</xdr:row>
                    <xdr:rowOff>9525</xdr:rowOff>
                  </to>
                </anchor>
              </controlPr>
            </control>
          </mc:Choice>
        </mc:AlternateContent>
        <mc:AlternateContent xmlns:mc="http://schemas.openxmlformats.org/markup-compatibility/2006">
          <mc:Choice Requires="x14">
            <control shapeId="10347" r:id="rId76" name="Group Box NEWQ8">
              <controlPr defaultSize="0" autoFill="0" autoPict="0">
                <anchor moveWithCells="1">
                  <from>
                    <xdr:col>3</xdr:col>
                    <xdr:colOff>9525</xdr:colOff>
                    <xdr:row>67</xdr:row>
                    <xdr:rowOff>161925</xdr:rowOff>
                  </from>
                  <to>
                    <xdr:col>8</xdr:col>
                    <xdr:colOff>1695450</xdr:colOff>
                    <xdr:row>73</xdr:row>
                    <xdr:rowOff>28575</xdr:rowOff>
                  </to>
                </anchor>
              </controlPr>
            </control>
          </mc:Choice>
        </mc:AlternateContent>
        <mc:AlternateContent xmlns:mc="http://schemas.openxmlformats.org/markup-compatibility/2006">
          <mc:Choice Requires="x14">
            <control shapeId="10370" r:id="rId77" name="Check Box NEWQ7-1">
              <controlPr defaultSize="0" autoFill="0" autoLine="0" autoPict="0">
                <anchor moveWithCells="1">
                  <from>
                    <xdr:col>3</xdr:col>
                    <xdr:colOff>133350</xdr:colOff>
                    <xdr:row>55</xdr:row>
                    <xdr:rowOff>161925</xdr:rowOff>
                  </from>
                  <to>
                    <xdr:col>3</xdr:col>
                    <xdr:colOff>457200</xdr:colOff>
                    <xdr:row>57</xdr:row>
                    <xdr:rowOff>28575</xdr:rowOff>
                  </to>
                </anchor>
              </controlPr>
            </control>
          </mc:Choice>
        </mc:AlternateContent>
        <mc:AlternateContent xmlns:mc="http://schemas.openxmlformats.org/markup-compatibility/2006">
          <mc:Choice Requires="x14">
            <control shapeId="10371" r:id="rId78" name="Check Box NEWQ7-2">
              <controlPr defaultSize="0" autoFill="0" autoLine="0" autoPict="0">
                <anchor moveWithCells="1">
                  <from>
                    <xdr:col>3</xdr:col>
                    <xdr:colOff>133350</xdr:colOff>
                    <xdr:row>56</xdr:row>
                    <xdr:rowOff>161925</xdr:rowOff>
                  </from>
                  <to>
                    <xdr:col>3</xdr:col>
                    <xdr:colOff>457200</xdr:colOff>
                    <xdr:row>58</xdr:row>
                    <xdr:rowOff>28575</xdr:rowOff>
                  </to>
                </anchor>
              </controlPr>
            </control>
          </mc:Choice>
        </mc:AlternateContent>
        <mc:AlternateContent xmlns:mc="http://schemas.openxmlformats.org/markup-compatibility/2006">
          <mc:Choice Requires="x14">
            <control shapeId="10372" r:id="rId79" name="Check Box NEWQ7-3">
              <controlPr defaultSize="0" autoFill="0" autoLine="0" autoPict="0">
                <anchor moveWithCells="1">
                  <from>
                    <xdr:col>3</xdr:col>
                    <xdr:colOff>133350</xdr:colOff>
                    <xdr:row>57</xdr:row>
                    <xdr:rowOff>161925</xdr:rowOff>
                  </from>
                  <to>
                    <xdr:col>3</xdr:col>
                    <xdr:colOff>457200</xdr:colOff>
                    <xdr:row>59</xdr:row>
                    <xdr:rowOff>28575</xdr:rowOff>
                  </to>
                </anchor>
              </controlPr>
            </control>
          </mc:Choice>
        </mc:AlternateContent>
        <mc:AlternateContent xmlns:mc="http://schemas.openxmlformats.org/markup-compatibility/2006">
          <mc:Choice Requires="x14">
            <control shapeId="10373" r:id="rId80" name="Check Box NEWQ7-4">
              <controlPr defaultSize="0" autoFill="0" autoLine="0" autoPict="0">
                <anchor moveWithCells="1">
                  <from>
                    <xdr:col>3</xdr:col>
                    <xdr:colOff>133350</xdr:colOff>
                    <xdr:row>58</xdr:row>
                    <xdr:rowOff>161925</xdr:rowOff>
                  </from>
                  <to>
                    <xdr:col>3</xdr:col>
                    <xdr:colOff>457200</xdr:colOff>
                    <xdr:row>60</xdr:row>
                    <xdr:rowOff>28575</xdr:rowOff>
                  </to>
                </anchor>
              </controlPr>
            </control>
          </mc:Choice>
        </mc:AlternateContent>
        <mc:AlternateContent xmlns:mc="http://schemas.openxmlformats.org/markup-compatibility/2006">
          <mc:Choice Requires="x14">
            <control shapeId="10374" r:id="rId81" name="Check Box NEWQ7-5">
              <controlPr defaultSize="0" autoFill="0" autoLine="0" autoPict="0">
                <anchor moveWithCells="1">
                  <from>
                    <xdr:col>3</xdr:col>
                    <xdr:colOff>133350</xdr:colOff>
                    <xdr:row>59</xdr:row>
                    <xdr:rowOff>161925</xdr:rowOff>
                  </from>
                  <to>
                    <xdr:col>3</xdr:col>
                    <xdr:colOff>457200</xdr:colOff>
                    <xdr:row>61</xdr:row>
                    <xdr:rowOff>28575</xdr:rowOff>
                  </to>
                </anchor>
              </controlPr>
            </control>
          </mc:Choice>
        </mc:AlternateContent>
        <mc:AlternateContent xmlns:mc="http://schemas.openxmlformats.org/markup-compatibility/2006">
          <mc:Choice Requires="x14">
            <control shapeId="10375" r:id="rId82" name="Check Box NEWQ7-6">
              <controlPr defaultSize="0" autoFill="0" autoLine="0" autoPict="0">
                <anchor moveWithCells="1">
                  <from>
                    <xdr:col>3</xdr:col>
                    <xdr:colOff>133350</xdr:colOff>
                    <xdr:row>60</xdr:row>
                    <xdr:rowOff>161925</xdr:rowOff>
                  </from>
                  <to>
                    <xdr:col>3</xdr:col>
                    <xdr:colOff>457200</xdr:colOff>
                    <xdr:row>62</xdr:row>
                    <xdr:rowOff>28575</xdr:rowOff>
                  </to>
                </anchor>
              </controlPr>
            </control>
          </mc:Choice>
        </mc:AlternateContent>
        <mc:AlternateContent xmlns:mc="http://schemas.openxmlformats.org/markup-compatibility/2006">
          <mc:Choice Requires="x14">
            <control shapeId="10376" r:id="rId83" name="Check Box NEWQ7-7">
              <controlPr defaultSize="0" autoFill="0" autoLine="0" autoPict="0">
                <anchor moveWithCells="1">
                  <from>
                    <xdr:col>3</xdr:col>
                    <xdr:colOff>133350</xdr:colOff>
                    <xdr:row>61</xdr:row>
                    <xdr:rowOff>161925</xdr:rowOff>
                  </from>
                  <to>
                    <xdr:col>3</xdr:col>
                    <xdr:colOff>457200</xdr:colOff>
                    <xdr:row>63</xdr:row>
                    <xdr:rowOff>28575</xdr:rowOff>
                  </to>
                </anchor>
              </controlPr>
            </control>
          </mc:Choice>
        </mc:AlternateContent>
        <mc:AlternateContent xmlns:mc="http://schemas.openxmlformats.org/markup-compatibility/2006">
          <mc:Choice Requires="x14">
            <control shapeId="10377" r:id="rId84" name="Check Box NEWQ7-8">
              <controlPr defaultSize="0" autoFill="0" autoLine="0" autoPict="0">
                <anchor moveWithCells="1">
                  <from>
                    <xdr:col>3</xdr:col>
                    <xdr:colOff>133350</xdr:colOff>
                    <xdr:row>62</xdr:row>
                    <xdr:rowOff>161925</xdr:rowOff>
                  </from>
                  <to>
                    <xdr:col>3</xdr:col>
                    <xdr:colOff>457200</xdr:colOff>
                    <xdr:row>64</xdr:row>
                    <xdr:rowOff>28575</xdr:rowOff>
                  </to>
                </anchor>
              </controlPr>
            </control>
          </mc:Choice>
        </mc:AlternateContent>
        <mc:AlternateContent xmlns:mc="http://schemas.openxmlformats.org/markup-compatibility/2006">
          <mc:Choice Requires="x14">
            <control shapeId="10378" r:id="rId85" name="Check Box NEWQ7-9">
              <controlPr defaultSize="0" autoFill="0" autoLine="0" autoPict="0">
                <anchor moveWithCells="1">
                  <from>
                    <xdr:col>3</xdr:col>
                    <xdr:colOff>133350</xdr:colOff>
                    <xdr:row>63</xdr:row>
                    <xdr:rowOff>161925</xdr:rowOff>
                  </from>
                  <to>
                    <xdr:col>3</xdr:col>
                    <xdr:colOff>457200</xdr:colOff>
                    <xdr:row>65</xdr:row>
                    <xdr:rowOff>28575</xdr:rowOff>
                  </to>
                </anchor>
              </controlPr>
            </control>
          </mc:Choice>
        </mc:AlternateContent>
        <mc:AlternateContent xmlns:mc="http://schemas.openxmlformats.org/markup-compatibility/2006">
          <mc:Choice Requires="x14">
            <control shapeId="10379" r:id="rId86" name="Check Box NEWQ7-10">
              <controlPr defaultSize="0" autoFill="0" autoLine="0" autoPict="0">
                <anchor moveWithCells="1">
                  <from>
                    <xdr:col>3</xdr:col>
                    <xdr:colOff>133350</xdr:colOff>
                    <xdr:row>64</xdr:row>
                    <xdr:rowOff>161925</xdr:rowOff>
                  </from>
                  <to>
                    <xdr:col>3</xdr:col>
                    <xdr:colOff>457200</xdr:colOff>
                    <xdr:row>66</xdr:row>
                    <xdr:rowOff>28575</xdr:rowOff>
                  </to>
                </anchor>
              </controlPr>
            </control>
          </mc:Choice>
        </mc:AlternateContent>
        <mc:AlternateContent xmlns:mc="http://schemas.openxmlformats.org/markup-compatibility/2006">
          <mc:Choice Requires="x14">
            <control shapeId="10380" r:id="rId87" name="Check Box NEWQ7-11">
              <controlPr defaultSize="0" autoFill="0" autoLine="0" autoPict="0">
                <anchor moveWithCells="1">
                  <from>
                    <xdr:col>3</xdr:col>
                    <xdr:colOff>133350</xdr:colOff>
                    <xdr:row>65</xdr:row>
                    <xdr:rowOff>161925</xdr:rowOff>
                  </from>
                  <to>
                    <xdr:col>3</xdr:col>
                    <xdr:colOff>457200</xdr:colOff>
                    <xdr:row>67</xdr:row>
                    <xdr:rowOff>28575</xdr:rowOff>
                  </to>
                </anchor>
              </controlPr>
            </control>
          </mc:Choice>
        </mc:AlternateContent>
        <mc:AlternateContent xmlns:mc="http://schemas.openxmlformats.org/markup-compatibility/2006">
          <mc:Choice Requires="x14">
            <control shapeId="10381" r:id="rId88" name="Group Box NEWQ7">
              <controlPr defaultSize="0" autoFill="0" autoPict="0">
                <anchor moveWithCells="1">
                  <from>
                    <xdr:col>3</xdr:col>
                    <xdr:colOff>0</xdr:colOff>
                    <xdr:row>54</xdr:row>
                    <xdr:rowOff>57150</xdr:rowOff>
                  </from>
                  <to>
                    <xdr:col>8</xdr:col>
                    <xdr:colOff>2114550</xdr:colOff>
                    <xdr:row>68</xdr:row>
                    <xdr:rowOff>0</xdr:rowOff>
                  </to>
                </anchor>
              </controlPr>
            </control>
          </mc:Choice>
        </mc:AlternateContent>
        <mc:AlternateContent xmlns:mc="http://schemas.openxmlformats.org/markup-compatibility/2006">
          <mc:Choice Requires="x14">
            <control shapeId="10382" r:id="rId89" name="Check Box NEWQ16-1">
              <controlPr defaultSize="0" autoFill="0" autoLine="0" autoPict="0">
                <anchor moveWithCells="1">
                  <from>
                    <xdr:col>3</xdr:col>
                    <xdr:colOff>133350</xdr:colOff>
                    <xdr:row>145</xdr:row>
                    <xdr:rowOff>171450</xdr:rowOff>
                  </from>
                  <to>
                    <xdr:col>3</xdr:col>
                    <xdr:colOff>438150</xdr:colOff>
                    <xdr:row>147</xdr:row>
                    <xdr:rowOff>9525</xdr:rowOff>
                  </to>
                </anchor>
              </controlPr>
            </control>
          </mc:Choice>
        </mc:AlternateContent>
        <mc:AlternateContent xmlns:mc="http://schemas.openxmlformats.org/markup-compatibility/2006">
          <mc:Choice Requires="x14">
            <control shapeId="10383" r:id="rId90" name="Check Box NEWQ16-2">
              <controlPr defaultSize="0" autoFill="0" autoLine="0" autoPict="0">
                <anchor moveWithCells="1">
                  <from>
                    <xdr:col>3</xdr:col>
                    <xdr:colOff>133350</xdr:colOff>
                    <xdr:row>146</xdr:row>
                    <xdr:rowOff>171450</xdr:rowOff>
                  </from>
                  <to>
                    <xdr:col>3</xdr:col>
                    <xdr:colOff>438150</xdr:colOff>
                    <xdr:row>148</xdr:row>
                    <xdr:rowOff>19050</xdr:rowOff>
                  </to>
                </anchor>
              </controlPr>
            </control>
          </mc:Choice>
        </mc:AlternateContent>
        <mc:AlternateContent xmlns:mc="http://schemas.openxmlformats.org/markup-compatibility/2006">
          <mc:Choice Requires="x14">
            <control shapeId="10384" r:id="rId91" name="Check Box NEWQ16-3">
              <controlPr defaultSize="0" autoFill="0" autoLine="0" autoPict="0">
                <anchor moveWithCells="1">
                  <from>
                    <xdr:col>3</xdr:col>
                    <xdr:colOff>133350</xdr:colOff>
                    <xdr:row>147</xdr:row>
                    <xdr:rowOff>171450</xdr:rowOff>
                  </from>
                  <to>
                    <xdr:col>3</xdr:col>
                    <xdr:colOff>438150</xdr:colOff>
                    <xdr:row>149</xdr:row>
                    <xdr:rowOff>9525</xdr:rowOff>
                  </to>
                </anchor>
              </controlPr>
            </control>
          </mc:Choice>
        </mc:AlternateContent>
        <mc:AlternateContent xmlns:mc="http://schemas.openxmlformats.org/markup-compatibility/2006">
          <mc:Choice Requires="x14">
            <control shapeId="10385" r:id="rId92" name="Check Box NEWQ16-4">
              <controlPr defaultSize="0" autoFill="0" autoLine="0" autoPict="0">
                <anchor moveWithCells="1">
                  <from>
                    <xdr:col>3</xdr:col>
                    <xdr:colOff>133350</xdr:colOff>
                    <xdr:row>148</xdr:row>
                    <xdr:rowOff>171450</xdr:rowOff>
                  </from>
                  <to>
                    <xdr:col>3</xdr:col>
                    <xdr:colOff>438150</xdr:colOff>
                    <xdr:row>150</xdr:row>
                    <xdr:rowOff>9525</xdr:rowOff>
                  </to>
                </anchor>
              </controlPr>
            </control>
          </mc:Choice>
        </mc:AlternateContent>
        <mc:AlternateContent xmlns:mc="http://schemas.openxmlformats.org/markup-compatibility/2006">
          <mc:Choice Requires="x14">
            <control shapeId="10386" r:id="rId93" name="Check Box NEWQ16-5">
              <controlPr defaultSize="0" autoFill="0" autoLine="0" autoPict="0">
                <anchor moveWithCells="1">
                  <from>
                    <xdr:col>3</xdr:col>
                    <xdr:colOff>133350</xdr:colOff>
                    <xdr:row>149</xdr:row>
                    <xdr:rowOff>171450</xdr:rowOff>
                  </from>
                  <to>
                    <xdr:col>3</xdr:col>
                    <xdr:colOff>438150</xdr:colOff>
                    <xdr:row>151</xdr:row>
                    <xdr:rowOff>9525</xdr:rowOff>
                  </to>
                </anchor>
              </controlPr>
            </control>
          </mc:Choice>
        </mc:AlternateContent>
        <mc:AlternateContent xmlns:mc="http://schemas.openxmlformats.org/markup-compatibility/2006">
          <mc:Choice Requires="x14">
            <control shapeId="10387" r:id="rId94" name="Check Box NEWQ16-6">
              <controlPr defaultSize="0" autoFill="0" autoLine="0" autoPict="0">
                <anchor moveWithCells="1">
                  <from>
                    <xdr:col>3</xdr:col>
                    <xdr:colOff>133350</xdr:colOff>
                    <xdr:row>150</xdr:row>
                    <xdr:rowOff>171450</xdr:rowOff>
                  </from>
                  <to>
                    <xdr:col>3</xdr:col>
                    <xdr:colOff>438150</xdr:colOff>
                    <xdr:row>152</xdr:row>
                    <xdr:rowOff>9525</xdr:rowOff>
                  </to>
                </anchor>
              </controlPr>
            </control>
          </mc:Choice>
        </mc:AlternateContent>
        <mc:AlternateContent xmlns:mc="http://schemas.openxmlformats.org/markup-compatibility/2006">
          <mc:Choice Requires="x14">
            <control shapeId="10388" r:id="rId95" name="Check Box NEWQ16-7">
              <controlPr defaultSize="0" autoFill="0" autoLine="0" autoPict="0">
                <anchor moveWithCells="1">
                  <from>
                    <xdr:col>3</xdr:col>
                    <xdr:colOff>133350</xdr:colOff>
                    <xdr:row>151</xdr:row>
                    <xdr:rowOff>171450</xdr:rowOff>
                  </from>
                  <to>
                    <xdr:col>3</xdr:col>
                    <xdr:colOff>438150</xdr:colOff>
                    <xdr:row>153</xdr:row>
                    <xdr:rowOff>9525</xdr:rowOff>
                  </to>
                </anchor>
              </controlPr>
            </control>
          </mc:Choice>
        </mc:AlternateContent>
        <mc:AlternateContent xmlns:mc="http://schemas.openxmlformats.org/markup-compatibility/2006">
          <mc:Choice Requires="x14">
            <control shapeId="10389" r:id="rId96" name="Check Box NEWQ16-8">
              <controlPr defaultSize="0" autoFill="0" autoLine="0" autoPict="0">
                <anchor moveWithCells="1">
                  <from>
                    <xdr:col>3</xdr:col>
                    <xdr:colOff>133350</xdr:colOff>
                    <xdr:row>152</xdr:row>
                    <xdr:rowOff>171450</xdr:rowOff>
                  </from>
                  <to>
                    <xdr:col>3</xdr:col>
                    <xdr:colOff>438150</xdr:colOff>
                    <xdr:row>154</xdr:row>
                    <xdr:rowOff>9525</xdr:rowOff>
                  </to>
                </anchor>
              </controlPr>
            </control>
          </mc:Choice>
        </mc:AlternateContent>
        <mc:AlternateContent xmlns:mc="http://schemas.openxmlformats.org/markup-compatibility/2006">
          <mc:Choice Requires="x14">
            <control shapeId="10390" r:id="rId97" name="Check Box NEWQ16-9">
              <controlPr defaultSize="0" autoFill="0" autoLine="0" autoPict="0">
                <anchor moveWithCells="1">
                  <from>
                    <xdr:col>3</xdr:col>
                    <xdr:colOff>133350</xdr:colOff>
                    <xdr:row>153</xdr:row>
                    <xdr:rowOff>171450</xdr:rowOff>
                  </from>
                  <to>
                    <xdr:col>3</xdr:col>
                    <xdr:colOff>438150</xdr:colOff>
                    <xdr:row>155</xdr:row>
                    <xdr:rowOff>9525</xdr:rowOff>
                  </to>
                </anchor>
              </controlPr>
            </control>
          </mc:Choice>
        </mc:AlternateContent>
        <mc:AlternateContent xmlns:mc="http://schemas.openxmlformats.org/markup-compatibility/2006">
          <mc:Choice Requires="x14">
            <control shapeId="10391" r:id="rId98" name="Check Box NEWQ16-10">
              <controlPr defaultSize="0" autoFill="0" autoLine="0" autoPict="0">
                <anchor moveWithCells="1">
                  <from>
                    <xdr:col>3</xdr:col>
                    <xdr:colOff>133350</xdr:colOff>
                    <xdr:row>154</xdr:row>
                    <xdr:rowOff>171450</xdr:rowOff>
                  </from>
                  <to>
                    <xdr:col>3</xdr:col>
                    <xdr:colOff>438150</xdr:colOff>
                    <xdr:row>156</xdr:row>
                    <xdr:rowOff>9525</xdr:rowOff>
                  </to>
                </anchor>
              </controlPr>
            </control>
          </mc:Choice>
        </mc:AlternateContent>
        <mc:AlternateContent xmlns:mc="http://schemas.openxmlformats.org/markup-compatibility/2006">
          <mc:Choice Requires="x14">
            <control shapeId="10392" r:id="rId99" name="Check Box NEWQ16-11">
              <controlPr defaultSize="0" autoFill="0" autoLine="0" autoPict="0">
                <anchor moveWithCells="1">
                  <from>
                    <xdr:col>3</xdr:col>
                    <xdr:colOff>133350</xdr:colOff>
                    <xdr:row>155</xdr:row>
                    <xdr:rowOff>171450</xdr:rowOff>
                  </from>
                  <to>
                    <xdr:col>3</xdr:col>
                    <xdr:colOff>438150</xdr:colOff>
                    <xdr:row>157</xdr:row>
                    <xdr:rowOff>9525</xdr:rowOff>
                  </to>
                </anchor>
              </controlPr>
            </control>
          </mc:Choice>
        </mc:AlternateContent>
        <mc:AlternateContent xmlns:mc="http://schemas.openxmlformats.org/markup-compatibility/2006">
          <mc:Choice Requires="x14">
            <control shapeId="10393" r:id="rId100" name="Group Box NEWQ16">
              <controlPr defaultSize="0" autoFill="0" autoPict="0">
                <anchor moveWithCells="1">
                  <from>
                    <xdr:col>3</xdr:col>
                    <xdr:colOff>9525</xdr:colOff>
                    <xdr:row>145</xdr:row>
                    <xdr:rowOff>28575</xdr:rowOff>
                  </from>
                  <to>
                    <xdr:col>8</xdr:col>
                    <xdr:colOff>2076450</xdr:colOff>
                    <xdr:row>157</xdr:row>
                    <xdr:rowOff>123825</xdr:rowOff>
                  </to>
                </anchor>
              </controlPr>
            </control>
          </mc:Choice>
        </mc:AlternateContent>
        <mc:AlternateContent xmlns:mc="http://schemas.openxmlformats.org/markup-compatibility/2006">
          <mc:Choice Requires="x14">
            <control shapeId="10394" r:id="rId101" name="Check Box NEWQ15-1">
              <controlPr defaultSize="0" autoFill="0" autoLine="0" autoPict="0">
                <anchor moveWithCells="1">
                  <from>
                    <xdr:col>3</xdr:col>
                    <xdr:colOff>123825</xdr:colOff>
                    <xdr:row>134</xdr:row>
                    <xdr:rowOff>28575</xdr:rowOff>
                  </from>
                  <to>
                    <xdr:col>3</xdr:col>
                    <xdr:colOff>447675</xdr:colOff>
                    <xdr:row>134</xdr:row>
                    <xdr:rowOff>323850</xdr:rowOff>
                  </to>
                </anchor>
              </controlPr>
            </control>
          </mc:Choice>
        </mc:AlternateContent>
        <mc:AlternateContent xmlns:mc="http://schemas.openxmlformats.org/markup-compatibility/2006">
          <mc:Choice Requires="x14">
            <control shapeId="10395" r:id="rId102" name="Check Box NEWQ15-2">
              <controlPr defaultSize="0" autoFill="0" autoLine="0" autoPict="0">
                <anchor moveWithCells="1">
                  <from>
                    <xdr:col>3</xdr:col>
                    <xdr:colOff>123825</xdr:colOff>
                    <xdr:row>135</xdr:row>
                    <xdr:rowOff>28575</xdr:rowOff>
                  </from>
                  <to>
                    <xdr:col>3</xdr:col>
                    <xdr:colOff>447675</xdr:colOff>
                    <xdr:row>135</xdr:row>
                    <xdr:rowOff>323850</xdr:rowOff>
                  </to>
                </anchor>
              </controlPr>
            </control>
          </mc:Choice>
        </mc:AlternateContent>
        <mc:AlternateContent xmlns:mc="http://schemas.openxmlformats.org/markup-compatibility/2006">
          <mc:Choice Requires="x14">
            <control shapeId="10396" r:id="rId103" name="Check Box NEWQ15-3">
              <controlPr defaultSize="0" autoFill="0" autoLine="0" autoPict="0">
                <anchor moveWithCells="1">
                  <from>
                    <xdr:col>3</xdr:col>
                    <xdr:colOff>114300</xdr:colOff>
                    <xdr:row>136</xdr:row>
                    <xdr:rowOff>85725</xdr:rowOff>
                  </from>
                  <to>
                    <xdr:col>3</xdr:col>
                    <xdr:colOff>438150</xdr:colOff>
                    <xdr:row>137</xdr:row>
                    <xdr:rowOff>104775</xdr:rowOff>
                  </to>
                </anchor>
              </controlPr>
            </control>
          </mc:Choice>
        </mc:AlternateContent>
        <mc:AlternateContent xmlns:mc="http://schemas.openxmlformats.org/markup-compatibility/2006">
          <mc:Choice Requires="x14">
            <control shapeId="10397" r:id="rId104" name="Check Box NEWQ15-4">
              <controlPr defaultSize="0" autoFill="0" autoLine="0" autoPict="0">
                <anchor moveWithCells="1">
                  <from>
                    <xdr:col>3</xdr:col>
                    <xdr:colOff>123825</xdr:colOff>
                    <xdr:row>138</xdr:row>
                    <xdr:rowOff>66675</xdr:rowOff>
                  </from>
                  <to>
                    <xdr:col>3</xdr:col>
                    <xdr:colOff>447675</xdr:colOff>
                    <xdr:row>139</xdr:row>
                    <xdr:rowOff>95250</xdr:rowOff>
                  </to>
                </anchor>
              </controlPr>
            </control>
          </mc:Choice>
        </mc:AlternateContent>
        <mc:AlternateContent xmlns:mc="http://schemas.openxmlformats.org/markup-compatibility/2006">
          <mc:Choice Requires="x14">
            <control shapeId="10398" r:id="rId105" name="Check Box NEWQ15-5">
              <controlPr defaultSize="0" autoFill="0" autoLine="0" autoPict="0">
                <anchor moveWithCells="1">
                  <from>
                    <xdr:col>3</xdr:col>
                    <xdr:colOff>123825</xdr:colOff>
                    <xdr:row>140</xdr:row>
                    <xdr:rowOff>28575</xdr:rowOff>
                  </from>
                  <to>
                    <xdr:col>3</xdr:col>
                    <xdr:colOff>447675</xdr:colOff>
                    <xdr:row>140</xdr:row>
                    <xdr:rowOff>323850</xdr:rowOff>
                  </to>
                </anchor>
              </controlPr>
            </control>
          </mc:Choice>
        </mc:AlternateContent>
        <mc:AlternateContent xmlns:mc="http://schemas.openxmlformats.org/markup-compatibility/2006">
          <mc:Choice Requires="x14">
            <control shapeId="10399" r:id="rId106" name="Check Box NEWQ15-6">
              <controlPr defaultSize="0" autoFill="0" autoLine="0" autoPict="0">
                <anchor moveWithCells="1">
                  <from>
                    <xdr:col>3</xdr:col>
                    <xdr:colOff>123825</xdr:colOff>
                    <xdr:row>141</xdr:row>
                    <xdr:rowOff>28575</xdr:rowOff>
                  </from>
                  <to>
                    <xdr:col>3</xdr:col>
                    <xdr:colOff>447675</xdr:colOff>
                    <xdr:row>141</xdr:row>
                    <xdr:rowOff>323850</xdr:rowOff>
                  </to>
                </anchor>
              </controlPr>
            </control>
          </mc:Choice>
        </mc:AlternateContent>
        <mc:AlternateContent xmlns:mc="http://schemas.openxmlformats.org/markup-compatibility/2006">
          <mc:Choice Requires="x14">
            <control shapeId="10400" r:id="rId107" name="Check Box NEWQ15-7">
              <controlPr defaultSize="0" autoFill="0" autoLine="0" autoPict="0">
                <anchor moveWithCells="1">
                  <from>
                    <xdr:col>3</xdr:col>
                    <xdr:colOff>123825</xdr:colOff>
                    <xdr:row>142</xdr:row>
                    <xdr:rowOff>28575</xdr:rowOff>
                  </from>
                  <to>
                    <xdr:col>3</xdr:col>
                    <xdr:colOff>447675</xdr:colOff>
                    <xdr:row>142</xdr:row>
                    <xdr:rowOff>323850</xdr:rowOff>
                  </to>
                </anchor>
              </controlPr>
            </control>
          </mc:Choice>
        </mc:AlternateContent>
        <mc:AlternateContent xmlns:mc="http://schemas.openxmlformats.org/markup-compatibility/2006">
          <mc:Choice Requires="x14">
            <control shapeId="10401" r:id="rId108" name="Check Box NEWQ15-8">
              <controlPr defaultSize="0" autoFill="0" autoLine="0" autoPict="0">
                <anchor moveWithCells="1">
                  <from>
                    <xdr:col>3</xdr:col>
                    <xdr:colOff>123825</xdr:colOff>
                    <xdr:row>143</xdr:row>
                    <xdr:rowOff>28575</xdr:rowOff>
                  </from>
                  <to>
                    <xdr:col>3</xdr:col>
                    <xdr:colOff>447675</xdr:colOff>
                    <xdr:row>143</xdr:row>
                    <xdr:rowOff>323850</xdr:rowOff>
                  </to>
                </anchor>
              </controlPr>
            </control>
          </mc:Choice>
        </mc:AlternateContent>
        <mc:AlternateContent xmlns:mc="http://schemas.openxmlformats.org/markup-compatibility/2006">
          <mc:Choice Requires="x14">
            <control shapeId="10448" r:id="rId109" name="Group Box NEWQ15">
              <controlPr defaultSize="0" autoFill="0" autoPict="0">
                <anchor moveWithCells="1">
                  <from>
                    <xdr:col>3</xdr:col>
                    <xdr:colOff>28575</xdr:colOff>
                    <xdr:row>133</xdr:row>
                    <xdr:rowOff>114300</xdr:rowOff>
                  </from>
                  <to>
                    <xdr:col>5</xdr:col>
                    <xdr:colOff>1276350</xdr:colOff>
                    <xdr:row>144</xdr:row>
                    <xdr:rowOff>0</xdr:rowOff>
                  </to>
                </anchor>
              </controlPr>
            </control>
          </mc:Choice>
        </mc:AlternateContent>
        <mc:AlternateContent xmlns:mc="http://schemas.openxmlformats.org/markup-compatibility/2006">
          <mc:Choice Requires="x14">
            <control shapeId="10455" r:id="rId110" name="Group Box NEWQ15－人数">
              <controlPr defaultSize="0" autoFill="0" autoPict="0">
                <anchor moveWithCells="1">
                  <from>
                    <xdr:col>6</xdr:col>
                    <xdr:colOff>514350</xdr:colOff>
                    <xdr:row>136</xdr:row>
                    <xdr:rowOff>19050</xdr:rowOff>
                  </from>
                  <to>
                    <xdr:col>8</xdr:col>
                    <xdr:colOff>1276350</xdr:colOff>
                    <xdr:row>138</xdr:row>
                    <xdr:rowOff>28575</xdr:rowOff>
                  </to>
                </anchor>
              </controlPr>
            </control>
          </mc:Choice>
        </mc:AlternateContent>
        <mc:AlternateContent xmlns:mc="http://schemas.openxmlformats.org/markup-compatibility/2006">
          <mc:Choice Requires="x14">
            <control shapeId="10475" r:id="rId111" name="Group Box NEWQ15－期間">
              <controlPr defaultSize="0" autoFill="0" autoPict="0">
                <anchor moveWithCells="1">
                  <from>
                    <xdr:col>6</xdr:col>
                    <xdr:colOff>428625</xdr:colOff>
                    <xdr:row>138</xdr:row>
                    <xdr:rowOff>47625</xdr:rowOff>
                  </from>
                  <to>
                    <xdr:col>8</xdr:col>
                    <xdr:colOff>1390650</xdr:colOff>
                    <xdr:row>140</xdr:row>
                    <xdr:rowOff>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178" id="{4F2B96EA-2867-480A-A6B7-9D12C993FD7F}">
            <xm:f>様式の説明!$F$7=1</xm:f>
            <x14:dxf>
              <fill>
                <patternFill>
                  <bgColor rgb="FFCCECFF"/>
                </patternFill>
              </fill>
              <border>
                <left style="hair">
                  <color auto="1"/>
                </left>
                <right style="hair">
                  <color auto="1"/>
                </right>
              </border>
            </x14:dxf>
          </x14:cfRule>
          <xm:sqref>H6</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7</vt:i4>
      </vt:variant>
      <vt:variant>
        <vt:lpstr>名前付き一覧</vt:lpstr>
      </vt:variant>
      <vt:variant>
        <vt:i4>9</vt:i4>
      </vt:variant>
    </vt:vector>
  </HeadingPairs>
  <TitlesOfParts>
    <vt:vector size="16" baseType="lpstr">
      <vt:lpstr>参照シート</vt:lpstr>
      <vt:lpstr>様式の説明</vt:lpstr>
      <vt:lpstr>【様式8-1】</vt:lpstr>
      <vt:lpstr>【様式8-2】</vt:lpstr>
      <vt:lpstr>【様式9】内部監査用</vt:lpstr>
      <vt:lpstr>【10-1】終了報告書</vt:lpstr>
      <vt:lpstr>【10-2】実施主担当者終了報告書</vt:lpstr>
      <vt:lpstr>'【10-1】終了報告書'!Print_Area</vt:lpstr>
      <vt:lpstr>'【10-2】実施主担当者終了報告書'!Print_Area</vt:lpstr>
      <vt:lpstr>'【様式8-1】'!Print_Area</vt:lpstr>
      <vt:lpstr>'【様式8-2】'!Print_Area</vt:lpstr>
      <vt:lpstr>【様式9】内部監査用!Print_Area</vt:lpstr>
      <vt:lpstr>参照シート!Print_Area</vt:lpstr>
      <vt:lpstr>'【10-1】終了報告書'!Print_Titles</vt:lpstr>
      <vt:lpstr>'【10-2】実施主担当者終了報告書'!Print_Titles</vt:lpstr>
      <vt:lpstr>'【様式8-2】'!Print_Titles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2024-04-17T02:12:55Z</cp:lastPrinted>
  <dcterms:created xsi:type="dcterms:W3CDTF">2019-10-03T02:15:28Z</dcterms:created>
  <dcterms:modified xsi:type="dcterms:W3CDTF">2024-05-07T01:44:39Z</dcterms:modified>
</cp:coreProperties>
</file>