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t2sekiguchi\Desktop\ダウンロード\様式\"/>
    </mc:Choice>
  </mc:AlternateContent>
  <xr:revisionPtr revIDLastSave="0" documentId="13_ncr:1_{1806E4AE-76A5-4092-B339-E77B17EBA301}" xr6:coauthVersionLast="47" xr6:coauthVersionMax="47" xr10:uidLastSave="{00000000-0000-0000-0000-000000000000}"/>
  <workbookProtection workbookAlgorithmName="SHA-512" workbookHashValue="ktaaqHRFOdu+njPWDboTtRW7wie8B15fnPQErNwP82dcVTt31m8JeBRXyvBog1p0A7L2TpgF25fTQa0Iu3htDg==" workbookSaltValue="hzWGVKZT1pKpI6vFLfES9w==" workbookSpinCount="100000" lockStructure="1"/>
  <bookViews>
    <workbookView xWindow="1920" yWindow="0" windowWidth="20352" windowHeight="13572" tabRatio="750" xr2:uid="{F188688E-2568-45CE-A30C-DFD529BBAF3B}"/>
  </bookViews>
  <sheets>
    <sheet name="様式の説明" sheetId="14" r:id="rId1"/>
    <sheet name="参照シート" sheetId="1" r:id="rId2"/>
    <sheet name="【8-1】経理様式１" sheetId="2" r:id="rId3"/>
    <sheet name="【8-1】経理様式2" sheetId="15" r:id="rId4"/>
    <sheet name="【8-2】経理様式１" sheetId="13" r:id="rId5"/>
    <sheet name="【10-1】終了報告書" sheetId="11" r:id="rId6"/>
    <sheet name="【10-2】実施主担当者終了報告書" sheetId="12" r:id="rId7"/>
  </sheets>
  <definedNames>
    <definedName name="_xlnm._FilterDatabase" localSheetId="3" hidden="1">'【8-1】経理様式2'!$B$11:$P$92</definedName>
    <definedName name="_xlnm.Print_Area" localSheetId="5">'【10-1】終了報告書'!$A$1:$L$116</definedName>
    <definedName name="_xlnm.Print_Area" localSheetId="6">'【10-2】実施主担当者終了報告書'!$D$1:$J$116</definedName>
    <definedName name="_xlnm.Print_Area" localSheetId="2">'【8-1】経理様式１'!$B$2:$N$33</definedName>
    <definedName name="_xlnm.Print_Area" localSheetId="3">'【8-1】経理様式2'!$B$3:$P$92</definedName>
    <definedName name="_xlnm.Print_Area" localSheetId="4">'【8-2】経理様式１'!$B$2:$N$33</definedName>
    <definedName name="_xlnm.Print_Area" localSheetId="1">参照シート!$A$4:$G$38</definedName>
    <definedName name="_xlnm.Print_Titles" localSheetId="5">'【10-1】終了報告書'!$1:$2</definedName>
    <definedName name="_xlnm.Print_Titles" localSheetId="6">'【10-2】実施主担当者終了報告書'!$1:$2</definedName>
    <definedName name="_xlnm.Print_Titles" localSheetId="3">'【8-1】経理様式2'!$10:$11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9" i="12" l="1"/>
  <c r="B103" i="12"/>
  <c r="B97" i="12"/>
  <c r="B19" i="12"/>
  <c r="B32" i="12"/>
  <c r="D41" i="12" s="1"/>
  <c r="B30" i="12"/>
  <c r="B46" i="12" s="1"/>
  <c r="D47" i="12" s="1"/>
  <c r="B84" i="12"/>
  <c r="B80" i="12"/>
  <c r="B60" i="12"/>
  <c r="B62" i="12"/>
  <c r="B92" i="12" l="1"/>
  <c r="D68" i="12"/>
  <c r="D83" i="12"/>
  <c r="B58" i="12"/>
  <c r="D61" i="12" s="1"/>
  <c r="B34" i="12"/>
  <c r="D33" i="12" s="1"/>
  <c r="B18" i="11" l="1"/>
  <c r="H11" i="13"/>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15" i="15"/>
  <c r="G16" i="15"/>
  <c r="G17" i="15"/>
  <c r="G18" i="15"/>
  <c r="G19" i="15"/>
  <c r="G20" i="15"/>
  <c r="G21" i="15"/>
  <c r="G22" i="15"/>
  <c r="G23" i="15"/>
  <c r="G24" i="15"/>
  <c r="G25" i="15"/>
  <c r="G26" i="15"/>
  <c r="G27" i="15"/>
  <c r="G28" i="15"/>
  <c r="G13" i="15"/>
  <c r="G14" i="15"/>
  <c r="G12" i="15"/>
  <c r="C16" i="13"/>
  <c r="C14" i="13"/>
  <c r="C13" i="13"/>
  <c r="H10" i="13"/>
  <c r="H9" i="13"/>
  <c r="H8" i="13"/>
  <c r="B3" i="13"/>
  <c r="E39" i="11"/>
  <c r="D5" i="12" l="1"/>
  <c r="J2" i="12"/>
  <c r="E49" i="11" l="1"/>
  <c r="G19" i="11" l="1"/>
  <c r="L2" i="11"/>
  <c r="B3" i="15" l="1"/>
  <c r="L92" i="15" l="1"/>
  <c r="G25" i="2" s="1"/>
  <c r="K92" i="15"/>
  <c r="F25" i="2" s="1"/>
  <c r="J92" i="15"/>
  <c r="E25" i="2" s="1"/>
  <c r="I92" i="15"/>
  <c r="D25" i="2" s="1"/>
  <c r="H92" i="15"/>
  <c r="C25" i="2" s="1"/>
  <c r="N6" i="15" s="1"/>
  <c r="M6" i="15"/>
  <c r="P3" i="15" l="1"/>
  <c r="F31" i="13"/>
  <c r="F31" i="2"/>
  <c r="J27" i="13"/>
  <c r="G92" i="15" l="1"/>
  <c r="M27" i="13"/>
  <c r="B3" i="2"/>
  <c r="F8" i="14" l="1"/>
  <c r="D8" i="14" s="1"/>
  <c r="F7" i="14"/>
  <c r="D7" i="14" s="1"/>
  <c r="E12" i="14" l="1"/>
  <c r="E27" i="11"/>
  <c r="E48" i="11"/>
  <c r="E36" i="11"/>
  <c r="E33" i="11"/>
  <c r="E30" i="11"/>
  <c r="F6" i="12"/>
  <c r="H6" i="12"/>
  <c r="B14" i="2"/>
  <c r="B5" i="15" s="1"/>
  <c r="I6" i="12"/>
  <c r="B1" i="13"/>
  <c r="B1" i="2"/>
  <c r="E13" i="14"/>
  <c r="E11" i="14"/>
  <c r="H27" i="13"/>
  <c r="H25" i="13"/>
  <c r="K17" i="13"/>
  <c r="J25" i="13" l="1"/>
  <c r="P22" i="13" l="1"/>
  <c r="P25" i="13"/>
  <c r="C31" i="13"/>
  <c r="K15" i="13"/>
  <c r="M25" i="13"/>
  <c r="K13" i="13" l="1"/>
  <c r="J31" i="13"/>
  <c r="G10" i="12"/>
  <c r="G9" i="12"/>
  <c r="G8" i="12"/>
  <c r="G7" i="12"/>
  <c r="C16" i="2"/>
  <c r="E6" i="15" s="1"/>
  <c r="C14" i="2"/>
  <c r="C13" i="2"/>
  <c r="H11" i="2"/>
  <c r="I14" i="11" s="1"/>
  <c r="H10" i="2"/>
  <c r="I13" i="11" s="1"/>
  <c r="H9" i="2"/>
  <c r="I12" i="11" s="1"/>
  <c r="H8" i="2"/>
  <c r="I11" i="11" s="1"/>
  <c r="J1" i="12"/>
  <c r="H27" i="2"/>
  <c r="J27" i="2"/>
  <c r="K17" i="2"/>
  <c r="E5" i="15" l="1"/>
  <c r="M7" i="15"/>
  <c r="M8" i="15"/>
  <c r="M27" i="2"/>
  <c r="H25" i="2"/>
  <c r="F4" i="12"/>
  <c r="F5" i="12"/>
  <c r="J25" i="2" l="1"/>
  <c r="N8" i="15" s="1"/>
  <c r="N7" i="15"/>
  <c r="P8" i="15" l="1"/>
  <c r="O7" i="15"/>
  <c r="K15" i="2"/>
  <c r="C31" i="2"/>
  <c r="P25" i="2" s="1"/>
  <c r="M25" i="2"/>
  <c r="K13" i="2" s="1"/>
  <c r="P22" i="2"/>
  <c r="P7" i="15" l="1"/>
  <c r="I7" i="15" s="1"/>
  <c r="P6" i="15"/>
  <c r="J31" i="2"/>
</calcChain>
</file>

<file path=xl/sharedStrings.xml><?xml version="1.0" encoding="utf-8"?>
<sst xmlns="http://schemas.openxmlformats.org/spreadsheetml/2006/main" count="406" uniqueCount="284">
  <si>
    <t>合　計</t>
  </si>
  <si>
    <t>渡航費</t>
    <rPh sb="0" eb="3">
      <t>トコウヒ</t>
    </rPh>
    <phoneticPr fontId="3"/>
  </si>
  <si>
    <t>渡航費以外</t>
    <rPh sb="0" eb="3">
      <t>トコウヒ</t>
    </rPh>
    <rPh sb="3" eb="5">
      <t>イガイ</t>
    </rPh>
    <phoneticPr fontId="3"/>
  </si>
  <si>
    <t>計</t>
  </si>
  <si>
    <t>国内旅費</t>
    <rPh sb="0" eb="2">
      <t>コクナイ</t>
    </rPh>
    <rPh sb="2" eb="3">
      <t>リョ</t>
    </rPh>
    <rPh sb="3" eb="4">
      <t>ヒ</t>
    </rPh>
    <phoneticPr fontId="3"/>
  </si>
  <si>
    <t>謝金</t>
    <rPh sb="0" eb="2">
      <t>シャキン</t>
    </rPh>
    <phoneticPr fontId="3"/>
  </si>
  <si>
    <t>小計</t>
    <rPh sb="0" eb="2">
      <t>ショウケイ</t>
    </rPh>
    <phoneticPr fontId="3"/>
  </si>
  <si>
    <t>備考</t>
    <rPh sb="0" eb="2">
      <t>ビコウ</t>
    </rPh>
    <phoneticPr fontId="3"/>
  </si>
  <si>
    <t>なお、活動成果の内容については、終了報告書により別途報告を行っている。</t>
    <rPh sb="3" eb="5">
      <t>カツドウ</t>
    </rPh>
    <rPh sb="5" eb="7">
      <t>セイカ</t>
    </rPh>
    <rPh sb="8" eb="10">
      <t>ナイヨウ</t>
    </rPh>
    <rPh sb="16" eb="18">
      <t>シュウリョウ</t>
    </rPh>
    <rPh sb="18" eb="21">
      <t>ホウコクショ</t>
    </rPh>
    <rPh sb="24" eb="26">
      <t>ベット</t>
    </rPh>
    <rPh sb="26" eb="28">
      <t>ホウコク</t>
    </rPh>
    <rPh sb="29" eb="30">
      <t>オコナ</t>
    </rPh>
    <phoneticPr fontId="3"/>
  </si>
  <si>
    <t xml:space="preserve"> 負担対象費用実績報告書（兼収支決算報告書）</t>
    <phoneticPr fontId="4"/>
  </si>
  <si>
    <t>（金額単位：円）</t>
    <rPh sb="1" eb="3">
      <t>キンガク</t>
    </rPh>
    <rPh sb="3" eb="5">
      <t>タンイ</t>
    </rPh>
    <rPh sb="6" eb="7">
      <t>エン</t>
    </rPh>
    <phoneticPr fontId="3"/>
  </si>
  <si>
    <t>費目</t>
    <rPh sb="0" eb="2">
      <t>ヒモク</t>
    </rPh>
    <phoneticPr fontId="3"/>
  </si>
  <si>
    <t>伝票番号</t>
  </si>
  <si>
    <t>その他</t>
    <rPh sb="2" eb="3">
      <t>タ</t>
    </rPh>
    <phoneticPr fontId="3"/>
  </si>
  <si>
    <t>備考</t>
  </si>
  <si>
    <t>消費税
区分</t>
    <rPh sb="0" eb="3">
      <t>ショウヒゼイ</t>
    </rPh>
    <rPh sb="4" eb="6">
      <t>クブン</t>
    </rPh>
    <phoneticPr fontId="3"/>
  </si>
  <si>
    <t>負担対象経費</t>
    <rPh sb="0" eb="2">
      <t>フタン</t>
    </rPh>
    <rPh sb="2" eb="4">
      <t>タイショウ</t>
    </rPh>
    <rPh sb="4" eb="6">
      <t>ケイヒ</t>
    </rPh>
    <phoneticPr fontId="3"/>
  </si>
  <si>
    <t>決算金額
の内訳</t>
    <rPh sb="0" eb="2">
      <t>ケッサン</t>
    </rPh>
    <phoneticPr fontId="3"/>
  </si>
  <si>
    <t>予算金額
の内訳</t>
    <rPh sb="0" eb="2">
      <t>ヨサン</t>
    </rPh>
    <phoneticPr fontId="3"/>
  </si>
  <si>
    <t>基本情報</t>
    <rPh sb="0" eb="2">
      <t>キホン</t>
    </rPh>
    <rPh sb="2" eb="4">
      <t>ジョウホウ</t>
    </rPh>
    <phoneticPr fontId="4"/>
  </si>
  <si>
    <t>受付番号</t>
    <rPh sb="0" eb="2">
      <t>ウケツケ</t>
    </rPh>
    <rPh sb="2" eb="4">
      <t>バンゴウ</t>
    </rPh>
    <phoneticPr fontId="4"/>
  </si>
  <si>
    <t>役職</t>
    <rPh sb="0" eb="2">
      <t>ヤクショク</t>
    </rPh>
    <phoneticPr fontId="4"/>
  </si>
  <si>
    <t>氏名</t>
    <rPh sb="0" eb="2">
      <t>シメイ</t>
    </rPh>
    <phoneticPr fontId="4"/>
  </si>
  <si>
    <t>郵便番号</t>
    <rPh sb="0" eb="2">
      <t>ユウビン</t>
    </rPh>
    <rPh sb="2" eb="4">
      <t>バンゴウ</t>
    </rPh>
    <phoneticPr fontId="4"/>
  </si>
  <si>
    <t>住所</t>
    <rPh sb="0" eb="2">
      <t>ジュウショ</t>
    </rPh>
    <phoneticPr fontId="4"/>
  </si>
  <si>
    <t>電話</t>
    <rPh sb="0" eb="2">
      <t>デンワ</t>
    </rPh>
    <phoneticPr fontId="4"/>
  </si>
  <si>
    <t>法人番号</t>
    <rPh sb="0" eb="2">
      <t>ホウジン</t>
    </rPh>
    <rPh sb="2" eb="4">
      <t>バンゴウ</t>
    </rPh>
    <phoneticPr fontId="4"/>
  </si>
  <si>
    <t>受入れ機関</t>
    <rPh sb="0" eb="2">
      <t>ウケイ</t>
    </rPh>
    <rPh sb="3" eb="4">
      <t>キ</t>
    </rPh>
    <rPh sb="4" eb="5">
      <t>セキ</t>
    </rPh>
    <phoneticPr fontId="3"/>
  </si>
  <si>
    <t>項目別収支決算表</t>
    <phoneticPr fontId="4"/>
  </si>
  <si>
    <t>直接経費</t>
    <rPh sb="0" eb="2">
      <t>チョクセツ</t>
    </rPh>
    <rPh sb="2" eb="4">
      <t>ケイヒ</t>
    </rPh>
    <phoneticPr fontId="4"/>
  </si>
  <si>
    <t>一般管理費</t>
    <rPh sb="0" eb="2">
      <t>イッパン</t>
    </rPh>
    <rPh sb="2" eb="5">
      <t>カンリヒ</t>
    </rPh>
    <phoneticPr fontId="4"/>
  </si>
  <si>
    <t>合計</t>
    <rPh sb="0" eb="2">
      <t>ゴウケイ</t>
    </rPh>
    <phoneticPr fontId="4"/>
  </si>
  <si>
    <t>支出計</t>
    <rPh sb="0" eb="2">
      <t>シシュツ</t>
    </rPh>
    <rPh sb="2" eb="3">
      <t>ケイ</t>
    </rPh>
    <phoneticPr fontId="4"/>
  </si>
  <si>
    <t>返還額</t>
    <rPh sb="0" eb="2">
      <t>ヘンカン</t>
    </rPh>
    <rPh sb="2" eb="3">
      <t>ガク</t>
    </rPh>
    <phoneticPr fontId="4"/>
  </si>
  <si>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4"/>
  </si>
  <si>
    <t>１）受入れ機関概要</t>
    <rPh sb="2" eb="4">
      <t>ウケイレ</t>
    </rPh>
    <rPh sb="5" eb="7">
      <t>キカン</t>
    </rPh>
    <rPh sb="7" eb="9">
      <t>ガイヨウ</t>
    </rPh>
    <phoneticPr fontId="4"/>
  </si>
  <si>
    <t>E-mail</t>
    <phoneticPr fontId="4"/>
  </si>
  <si>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4"/>
  </si>
  <si>
    <t>契約法人名</t>
    <rPh sb="0" eb="2">
      <t>ケイヤク</t>
    </rPh>
    <rPh sb="2" eb="4">
      <t>ホウジン</t>
    </rPh>
    <rPh sb="4" eb="5">
      <t>メイ</t>
    </rPh>
    <phoneticPr fontId="4"/>
  </si>
  <si>
    <t>実施責任者</t>
    <phoneticPr fontId="4"/>
  </si>
  <si>
    <t>受 付 番 号</t>
    <rPh sb="0" eb="1">
      <t>ウケ</t>
    </rPh>
    <rPh sb="2" eb="3">
      <t>ツキ</t>
    </rPh>
    <rPh sb="4" eb="5">
      <t>バン</t>
    </rPh>
    <rPh sb="6" eb="7">
      <t>ゴウ</t>
    </rPh>
    <phoneticPr fontId="3"/>
  </si>
  <si>
    <t>負担対象費用［直接経費］収支簿</t>
    <phoneticPr fontId="4"/>
  </si>
  <si>
    <r>
      <rPr>
        <sz val="10"/>
        <color rgb="FFFF0000"/>
        <rFont val="Meiryo UI"/>
        <family val="3"/>
        <charset val="128"/>
      </rPr>
      <t>【必須】</t>
    </r>
    <r>
      <rPr>
        <sz val="10"/>
        <rFont val="Meiryo UI"/>
        <family val="3"/>
        <charset val="128"/>
      </rPr>
      <t>受入れ機関名（日本語）</t>
    </r>
    <rPh sb="1" eb="3">
      <t>ヒッス</t>
    </rPh>
    <rPh sb="4" eb="6">
      <t>ウケイ</t>
    </rPh>
    <rPh sb="7" eb="9">
      <t>キカン</t>
    </rPh>
    <rPh sb="9" eb="10">
      <t>メイ</t>
    </rPh>
    <phoneticPr fontId="4"/>
  </si>
  <si>
    <t>部署</t>
    <rPh sb="0" eb="2">
      <t>ブショ</t>
    </rPh>
    <phoneticPr fontId="4"/>
  </si>
  <si>
    <t>部署・役職</t>
    <rPh sb="0" eb="2">
      <t>ブショ</t>
    </rPh>
    <rPh sb="3" eb="5">
      <t>ヤクショク</t>
    </rPh>
    <phoneticPr fontId="4"/>
  </si>
  <si>
    <t>(報告日)</t>
    <rPh sb="1" eb="3">
      <t>ホウコク</t>
    </rPh>
    <rPh sb="3" eb="4">
      <t>ビ</t>
    </rPh>
    <phoneticPr fontId="4"/>
  </si>
  <si>
    <t>契約発効日</t>
    <rPh sb="0" eb="2">
      <t>ケイヤク</t>
    </rPh>
    <rPh sb="2" eb="4">
      <t>ハッコウ</t>
    </rPh>
    <rPh sb="4" eb="5">
      <t>ビ</t>
    </rPh>
    <phoneticPr fontId="4"/>
  </si>
  <si>
    <t>（金額単位：円）</t>
    <rPh sb="1" eb="3">
      <t>キンガク</t>
    </rPh>
    <phoneticPr fontId="4"/>
  </si>
  <si>
    <t>合　計</t>
    <rPh sb="0" eb="1">
      <t>ゴウ</t>
    </rPh>
    <rPh sb="2" eb="3">
      <t>ケイ</t>
    </rPh>
    <phoneticPr fontId="4"/>
  </si>
  <si>
    <t>消費税</t>
    <rPh sb="0" eb="3">
      <t>ショウヒゼイ</t>
    </rPh>
    <phoneticPr fontId="3"/>
  </si>
  <si>
    <t>プログラム</t>
    <phoneticPr fontId="3"/>
  </si>
  <si>
    <t>法  人  名</t>
    <rPh sb="0" eb="1">
      <t>ホウ</t>
    </rPh>
    <rPh sb="3" eb="4">
      <t>ヒト</t>
    </rPh>
    <rPh sb="6" eb="7">
      <t>メイ</t>
    </rPh>
    <phoneticPr fontId="4"/>
  </si>
  <si>
    <t>入力補助のため表示
印刷されません。</t>
    <rPh sb="0" eb="2">
      <t>ニュウリョク</t>
    </rPh>
    <rPh sb="2" eb="4">
      <t>ホジョ</t>
    </rPh>
    <rPh sb="7" eb="9">
      <t>ヒョウジ</t>
    </rPh>
    <rPh sb="10" eb="12">
      <t>インサツ</t>
    </rPh>
    <phoneticPr fontId="4"/>
  </si>
  <si>
    <t>直 接 経 費</t>
    <phoneticPr fontId="4"/>
  </si>
  <si>
    <t>渡 航 費 以 外</t>
    <rPh sb="0" eb="1">
      <t>ワタリ</t>
    </rPh>
    <rPh sb="2" eb="3">
      <t>ワタル</t>
    </rPh>
    <rPh sb="4" eb="5">
      <t>ヒ</t>
    </rPh>
    <rPh sb="6" eb="7">
      <t>イ</t>
    </rPh>
    <rPh sb="8" eb="9">
      <t>ソト</t>
    </rPh>
    <phoneticPr fontId="3"/>
  </si>
  <si>
    <t>経費</t>
    <phoneticPr fontId="4"/>
  </si>
  <si>
    <t>相当額</t>
    <phoneticPr fontId="4"/>
  </si>
  <si>
    <t>一 般</t>
    <phoneticPr fontId="4"/>
  </si>
  <si>
    <t>管理費</t>
    <phoneticPr fontId="4"/>
  </si>
  <si>
    <t>返還内訳</t>
    <rPh sb="0" eb="2">
      <t>ヘンカン</t>
    </rPh>
    <rPh sb="2" eb="4">
      <t>ウチワケ</t>
    </rPh>
    <phoneticPr fontId="4"/>
  </si>
  <si>
    <t>JSTへの返還金額</t>
    <rPh sb="7" eb="9">
      <t>キンガク</t>
    </rPh>
    <phoneticPr fontId="4"/>
  </si>
  <si>
    <t>(契約発効日)</t>
    <rPh sb="1" eb="3">
      <t>ケイヤク</t>
    </rPh>
    <rPh sb="3" eb="5">
      <t>ハッコウ</t>
    </rPh>
    <rPh sb="5" eb="6">
      <t>ビ</t>
    </rPh>
    <phoneticPr fontId="4"/>
  </si>
  <si>
    <t>実施主担当者</t>
    <rPh sb="0" eb="2">
      <t>ジッシ</t>
    </rPh>
    <rPh sb="2" eb="3">
      <t>シュ</t>
    </rPh>
    <rPh sb="3" eb="6">
      <t>タントウシャ</t>
    </rPh>
    <phoneticPr fontId="4"/>
  </si>
  <si>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4"/>
  </si>
  <si>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4"/>
  </si>
  <si>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4"/>
  </si>
  <si>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4"/>
  </si>
  <si>
    <t>（写真を貼付してください）</t>
    <rPh sb="1" eb="3">
      <t>シャシン</t>
    </rPh>
    <rPh sb="4" eb="6">
      <t>ハリツ</t>
    </rPh>
    <phoneticPr fontId="29"/>
  </si>
  <si>
    <t>（写真のキャプションを記入）</t>
    <rPh sb="1" eb="3">
      <t>シャシン</t>
    </rPh>
    <rPh sb="11" eb="13">
      <t>キニュウ</t>
    </rPh>
    <phoneticPr fontId="4"/>
  </si>
  <si>
    <t>キャプション３：</t>
  </si>
  <si>
    <t>キャプション２：</t>
  </si>
  <si>
    <t>キャプション１：</t>
  </si>
  <si>
    <t>３．活動の写真</t>
    <phoneticPr fontId="4"/>
  </si>
  <si>
    <t>（ない場合は「なし」と記入）</t>
    <rPh sb="3" eb="5">
      <t>バアイ</t>
    </rPh>
    <rPh sb="11" eb="13">
      <t>キニュウ</t>
    </rPh>
    <phoneticPr fontId="4"/>
  </si>
  <si>
    <t>２．取材の連絡</t>
    <phoneticPr fontId="4"/>
  </si>
  <si>
    <t>その他、特筆したい事項がある場合はこちらに記入</t>
    <phoneticPr fontId="4"/>
  </si>
  <si>
    <t>11)</t>
    <phoneticPr fontId="3"/>
  </si>
  <si>
    <t xml:space="preserve">関連法令（安全保障管理を含む）および実施協定等を遵守して、交流計画を適切に遂行した。    </t>
  </si>
  <si>
    <t>実施状況</t>
    <phoneticPr fontId="4"/>
  </si>
  <si>
    <t>10)</t>
    <phoneticPr fontId="3"/>
  </si>
  <si>
    <t>別添記載のとおり。</t>
  </si>
  <si>
    <t>招へい者修了報告書</t>
    <phoneticPr fontId="4"/>
  </si>
  <si>
    <t>実施主担当者終了報告書</t>
    <phoneticPr fontId="4"/>
  </si>
  <si>
    <t>別添、負担対象費用実績報告書に記載のとおり。</t>
  </si>
  <si>
    <t>負担対象費用</t>
    <phoneticPr fontId="4"/>
  </si>
  <si>
    <t>7)</t>
    <phoneticPr fontId="4"/>
  </si>
  <si>
    <t>招へい者リスト</t>
    <phoneticPr fontId="4"/>
  </si>
  <si>
    <t>6)</t>
    <phoneticPr fontId="4"/>
  </si>
  <si>
    <t>業務計画書のとおり。</t>
  </si>
  <si>
    <t>実施日程・プログラム</t>
    <phoneticPr fontId="4"/>
  </si>
  <si>
    <t>5)</t>
    <phoneticPr fontId="4"/>
  </si>
  <si>
    <t>業務計画書のとおり。</t>
    <phoneticPr fontId="4"/>
  </si>
  <si>
    <t>4)</t>
    <phoneticPr fontId="4"/>
  </si>
  <si>
    <t>2)</t>
    <phoneticPr fontId="4"/>
  </si>
  <si>
    <t>受入れ機関概要</t>
    <phoneticPr fontId="4"/>
  </si>
  <si>
    <t>1)</t>
    <phoneticPr fontId="4"/>
  </si>
  <si>
    <t>１．成果の報告書内容</t>
    <rPh sb="2" eb="4">
      <t>セイカ</t>
    </rPh>
    <rPh sb="5" eb="7">
      <t>ホウコク</t>
    </rPh>
    <rPh sb="7" eb="8">
      <t>ショ</t>
    </rPh>
    <rPh sb="8" eb="10">
      <t>ナイヨウ</t>
    </rPh>
    <phoneticPr fontId="29"/>
  </si>
  <si>
    <t>付実施協定書</t>
    <rPh sb="0" eb="1">
      <t>ヅケ</t>
    </rPh>
    <phoneticPr fontId="29"/>
  </si>
  <si>
    <t>(実施協定日)</t>
    <rPh sb="1" eb="3">
      <t>ジッシ</t>
    </rPh>
    <rPh sb="3" eb="5">
      <t>キョウテイ</t>
    </rPh>
    <rPh sb="5" eb="6">
      <t>ビ</t>
    </rPh>
    <phoneticPr fontId="4"/>
  </si>
  <si>
    <t>自動入力されます。</t>
    <rPh sb="0" eb="4">
      <t>ジドウニュウリョク</t>
    </rPh>
    <phoneticPr fontId="4"/>
  </si>
  <si>
    <t>法人名</t>
    <rPh sb="0" eb="2">
      <t>ホウジン</t>
    </rPh>
    <phoneticPr fontId="4"/>
  </si>
  <si>
    <t>住所</t>
  </si>
  <si>
    <t>国立研究開発法人科学技術振興機構</t>
  </si>
  <si>
    <t>(終了報告日)</t>
    <rPh sb="1" eb="3">
      <t>シュウリョウ</t>
    </rPh>
    <rPh sb="3" eb="5">
      <t>ホウコク</t>
    </rPh>
    <rPh sb="5" eb="6">
      <t>ビ</t>
    </rPh>
    <phoneticPr fontId="4"/>
  </si>
  <si>
    <t>終 了 報 告 書</t>
    <rPh sb="0" eb="1">
      <t>シュウ</t>
    </rPh>
    <rPh sb="2" eb="3">
      <t>リョウ</t>
    </rPh>
    <rPh sb="4" eb="5">
      <t>ホウ</t>
    </rPh>
    <rPh sb="6" eb="7">
      <t>コク</t>
    </rPh>
    <rPh sb="8" eb="9">
      <t>ショ</t>
    </rPh>
    <phoneticPr fontId="4"/>
  </si>
  <si>
    <t>③　どちらでもない</t>
    <phoneticPr fontId="4"/>
  </si>
  <si>
    <t>）</t>
  </si>
  <si>
    <t>（</t>
  </si>
  <si>
    <t>メール：</t>
  </si>
  <si>
    <t>電話：</t>
    <rPh sb="0" eb="2">
      <t>デンワ</t>
    </rPh>
    <phoneticPr fontId="29"/>
  </si>
  <si>
    <t>氏名：</t>
    <rPh sb="0" eb="2">
      <t>シメイ</t>
    </rPh>
    <phoneticPr fontId="29"/>
  </si>
  <si>
    <t>参照シートから自動入力されます。</t>
    <rPh sb="0" eb="2">
      <t>サンショウ</t>
    </rPh>
    <rPh sb="7" eb="9">
      <t>ジドウ</t>
    </rPh>
    <rPh sb="9" eb="11">
      <t>ニュウリョク</t>
    </rPh>
    <phoneticPr fontId="4"/>
  </si>
  <si>
    <t>部署・役職：</t>
    <rPh sb="0" eb="2">
      <t>ブショ</t>
    </rPh>
    <rPh sb="3" eb="5">
      <t>ヤクショク</t>
    </rPh>
    <phoneticPr fontId="29"/>
  </si>
  <si>
    <t>実施主担当者</t>
    <rPh sb="0" eb="2">
      <t>ジッシ</t>
    </rPh>
    <rPh sb="2" eb="3">
      <t>シュ</t>
    </rPh>
    <rPh sb="3" eb="6">
      <t>タントウシャ</t>
    </rPh>
    <phoneticPr fontId="29"/>
  </si>
  <si>
    <t>受付番号</t>
    <rPh sb="0" eb="2">
      <t>ウケツケ</t>
    </rPh>
    <rPh sb="2" eb="4">
      <t>バンゴウ</t>
    </rPh>
    <phoneticPr fontId="29"/>
  </si>
  <si>
    <t>実施主担当者　終了報告書</t>
    <rPh sb="0" eb="2">
      <t>ジッシ</t>
    </rPh>
    <rPh sb="2" eb="3">
      <t>シュ</t>
    </rPh>
    <rPh sb="3" eb="6">
      <t>タントウシャ</t>
    </rPh>
    <rPh sb="7" eb="9">
      <t>シュウリョウ</t>
    </rPh>
    <rPh sb="9" eb="11">
      <t>ホウコク</t>
    </rPh>
    <rPh sb="11" eb="12">
      <t>ショ</t>
    </rPh>
    <phoneticPr fontId="29"/>
  </si>
  <si>
    <t>告知・成果物等について</t>
    <rPh sb="0" eb="2">
      <t>コクチ</t>
    </rPh>
    <rPh sb="3" eb="5">
      <t>セイカ</t>
    </rPh>
    <rPh sb="6" eb="7">
      <t>トウ</t>
    </rPh>
    <phoneticPr fontId="4"/>
  </si>
  <si>
    <t>住　 　　所</t>
    <phoneticPr fontId="3"/>
  </si>
  <si>
    <t>　上記業務に関する成果の報告書を実施協定書に基づき以下のとおり提出します。</t>
    <rPh sb="25" eb="27">
      <t>イカ</t>
    </rPh>
    <phoneticPr fontId="4"/>
  </si>
  <si>
    <t>参照シート</t>
    <rPh sb="0" eb="2">
      <t>サンショウ</t>
    </rPh>
    <phoneticPr fontId="4"/>
  </si>
  <si>
    <t>【様式2】業務計画書　実施機関概要</t>
    <rPh sb="1" eb="3">
      <t>ヨウシキ</t>
    </rPh>
    <rPh sb="5" eb="7">
      <t>ギョウム</t>
    </rPh>
    <rPh sb="11" eb="13">
      <t>ジッシ</t>
    </rPh>
    <rPh sb="13" eb="15">
      <t>キカン</t>
    </rPh>
    <rPh sb="15" eb="17">
      <t>ガイヨウ</t>
    </rPh>
    <phoneticPr fontId="4"/>
  </si>
  <si>
    <t xml:space="preserve"> 負担対象費用実績報告書（内部監査対応用）</t>
    <rPh sb="13" eb="15">
      <t>ナイブ</t>
    </rPh>
    <rPh sb="15" eb="17">
      <t>カンサ</t>
    </rPh>
    <rPh sb="17" eb="19">
      <t>タイオウ</t>
    </rPh>
    <rPh sb="19" eb="20">
      <t>ヨウ</t>
    </rPh>
    <phoneticPr fontId="4"/>
  </si>
  <si>
    <t>終了報告書類について</t>
    <rPh sb="0" eb="2">
      <t>シュウリョウ</t>
    </rPh>
    <rPh sb="2" eb="5">
      <t>ホウコクショ</t>
    </rPh>
    <rPh sb="5" eb="6">
      <t>ルイ</t>
    </rPh>
    <phoneticPr fontId="4"/>
  </si>
  <si>
    <t>以下の表をご確認のうえ、該当する様式にてご提出をお願いします。</t>
    <rPh sb="0" eb="2">
      <t>イカ</t>
    </rPh>
    <rPh sb="3" eb="4">
      <t>ヒョウ</t>
    </rPh>
    <rPh sb="6" eb="8">
      <t>カクニン</t>
    </rPh>
    <rPh sb="12" eb="14">
      <t>ガイトウ</t>
    </rPh>
    <rPh sb="16" eb="18">
      <t>ヨウシキ</t>
    </rPh>
    <rPh sb="21" eb="23">
      <t>テイシュツ</t>
    </rPh>
    <rPh sb="25" eb="26">
      <t>ネガ</t>
    </rPh>
    <phoneticPr fontId="4"/>
  </si>
  <si>
    <t>終了報告書類は実施いただいたプログラムや内部監査の実施の有無によりご使用いただく書類が異なります。</t>
    <rPh sb="0" eb="2">
      <t>シュウリョウ</t>
    </rPh>
    <rPh sb="2" eb="5">
      <t>ホウコクショ</t>
    </rPh>
    <rPh sb="5" eb="6">
      <t>ルイ</t>
    </rPh>
    <rPh sb="7" eb="9">
      <t>ジッシ</t>
    </rPh>
    <rPh sb="20" eb="22">
      <t>ナイブ</t>
    </rPh>
    <rPh sb="22" eb="24">
      <t>カンサ</t>
    </rPh>
    <rPh sb="25" eb="27">
      <t>ジッシ</t>
    </rPh>
    <rPh sb="28" eb="30">
      <t>ウム</t>
    </rPh>
    <rPh sb="34" eb="36">
      <t>シヨウ</t>
    </rPh>
    <rPh sb="40" eb="42">
      <t>ショルイ</t>
    </rPh>
    <rPh sb="43" eb="44">
      <t>コト</t>
    </rPh>
    <phoneticPr fontId="4"/>
  </si>
  <si>
    <t>【8-1】負担対象費用実績報告書　経理様式1</t>
    <rPh sb="17" eb="19">
      <t>ケイリ</t>
    </rPh>
    <rPh sb="19" eb="21">
      <t>ヨウシキ</t>
    </rPh>
    <phoneticPr fontId="4"/>
  </si>
  <si>
    <t>【8-2】負担対象費用実績報告書　経理様式1</t>
    <phoneticPr fontId="4"/>
  </si>
  <si>
    <t>様式</t>
    <rPh sb="0" eb="2">
      <t>ヨウシキ</t>
    </rPh>
    <phoneticPr fontId="4"/>
  </si>
  <si>
    <t>提出書類</t>
    <rPh sb="0" eb="2">
      <t>テイシュツ</t>
    </rPh>
    <rPh sb="2" eb="4">
      <t>ショルイ</t>
    </rPh>
    <phoneticPr fontId="4"/>
  </si>
  <si>
    <t>【10-1】終了報告書</t>
    <rPh sb="6" eb="8">
      <t>シュウリョウ</t>
    </rPh>
    <rPh sb="8" eb="11">
      <t>ホウコクショ</t>
    </rPh>
    <phoneticPr fontId="4"/>
  </si>
  <si>
    <t>【10-2】実施主担当者終了報告書</t>
    <rPh sb="6" eb="8">
      <t>ジッシ</t>
    </rPh>
    <rPh sb="8" eb="9">
      <t>シュ</t>
    </rPh>
    <rPh sb="9" eb="12">
      <t>タントウシャ</t>
    </rPh>
    <rPh sb="12" eb="14">
      <t>シュウリョウ</t>
    </rPh>
    <rPh sb="14" eb="17">
      <t>ホウコクショ</t>
    </rPh>
    <phoneticPr fontId="4"/>
  </si>
  <si>
    <t xml:space="preserve"> 
⇐公印押印は不要としますが、 
    従来の押印/紙での郵送提出を
    妨げるものではありません。</t>
    <rPh sb="3" eb="5">
      <t>コウイン</t>
    </rPh>
    <rPh sb="5" eb="7">
      <t>オウイン</t>
    </rPh>
    <rPh sb="8" eb="10">
      <t>フヨウ</t>
    </rPh>
    <phoneticPr fontId="39"/>
  </si>
  <si>
    <t>　黄色枠内に入力をお願いします。
　その他の欄は「参照シート」および「経理様式２」より
　自動入力されます。</t>
    <phoneticPr fontId="4"/>
  </si>
  <si>
    <t>　国立研究開発法人科学技術振興機構
　分任契約担当者　殿</t>
    <rPh sb="23" eb="26">
      <t>タントウシャ</t>
    </rPh>
    <rPh sb="27" eb="28">
      <t>ドノ</t>
    </rPh>
    <phoneticPr fontId="3"/>
  </si>
  <si>
    <t xml:space="preserve">⇐貴機関の文書番号等の記載の
　　必要がある場合は本セル（日付のうえ）
　　に記載ください
</t>
    <rPh sb="1" eb="2">
      <t>キ</t>
    </rPh>
    <rPh sb="2" eb="4">
      <t>キカン</t>
    </rPh>
    <rPh sb="5" eb="7">
      <t>ブンショ</t>
    </rPh>
    <rPh sb="7" eb="10">
      <t>バンゴウナド</t>
    </rPh>
    <rPh sb="11" eb="13">
      <t>キサイ</t>
    </rPh>
    <rPh sb="17" eb="19">
      <t>ヒツヨウ</t>
    </rPh>
    <rPh sb="22" eb="24">
      <t>バアイ</t>
    </rPh>
    <rPh sb="25" eb="26">
      <t>ホン</t>
    </rPh>
    <rPh sb="29" eb="31">
      <t>ヒヅケ</t>
    </rPh>
    <rPh sb="39" eb="41">
      <t>キサイ</t>
    </rPh>
    <phoneticPr fontId="39"/>
  </si>
  <si>
    <t>実 施 主 担 当 者</t>
    <rPh sb="0" eb="1">
      <t>ジツ</t>
    </rPh>
    <rPh sb="2" eb="3">
      <t>シ</t>
    </rPh>
    <rPh sb="4" eb="5">
      <t>オモ</t>
    </rPh>
    <rPh sb="6" eb="7">
      <t>タン</t>
    </rPh>
    <rPh sb="8" eb="9">
      <t>トウ</t>
    </rPh>
    <rPh sb="10" eb="11">
      <t>モノ</t>
    </rPh>
    <phoneticPr fontId="3"/>
  </si>
  <si>
    <t>合計</t>
    <rPh sb="0" eb="2">
      <t>ゴウケイ</t>
    </rPh>
    <phoneticPr fontId="3"/>
  </si>
  <si>
    <t>-</t>
    <phoneticPr fontId="4"/>
  </si>
  <si>
    <t>※渡航費からその他費用への流用はできません。</t>
    <phoneticPr fontId="4"/>
  </si>
  <si>
    <t>契約金額</t>
    <rPh sb="0" eb="2">
      <t>ケイヤク</t>
    </rPh>
    <rPh sb="2" eb="4">
      <t>キンガク</t>
    </rPh>
    <phoneticPr fontId="4"/>
  </si>
  <si>
    <t>分任契約担当者　殿</t>
    <rPh sb="8" eb="9">
      <t>ドノ</t>
    </rPh>
    <phoneticPr fontId="4"/>
  </si>
  <si>
    <t>（　受付番号：</t>
    <rPh sb="2" eb="4">
      <t>ウケツケ</t>
    </rPh>
    <rPh sb="4" eb="6">
      <t>バンゴウ</t>
    </rPh>
    <phoneticPr fontId="4"/>
  </si>
  <si>
    <t>実施機関概要</t>
    <rPh sb="0" eb="2">
      <t>ジッシ</t>
    </rPh>
    <phoneticPr fontId="4"/>
  </si>
  <si>
    <t>実施体制について</t>
    <rPh sb="0" eb="2">
      <t>ジッシ</t>
    </rPh>
    <phoneticPr fontId="4"/>
  </si>
  <si>
    <t>実施内容</t>
    <rPh sb="2" eb="4">
      <t>ナイヨウ</t>
    </rPh>
    <phoneticPr fontId="4"/>
  </si>
  <si>
    <t>参加者修了報告書</t>
    <rPh sb="0" eb="2">
      <t>サンカ</t>
    </rPh>
    <phoneticPr fontId="4"/>
  </si>
  <si>
    <t>参加者情報</t>
    <rPh sb="0" eb="3">
      <t>サンカシャ</t>
    </rPh>
    <rPh sb="3" eb="5">
      <t>ジョウホウ</t>
    </rPh>
    <phoneticPr fontId="4"/>
  </si>
  <si>
    <t>招へい者の受入れおよび受入れ体制について</t>
    <rPh sb="0" eb="1">
      <t>ショウ</t>
    </rPh>
    <rPh sb="3" eb="4">
      <t>シャ</t>
    </rPh>
    <rPh sb="5" eb="6">
      <t>ウ</t>
    </rPh>
    <rPh sb="6" eb="7">
      <t>イ</t>
    </rPh>
    <phoneticPr fontId="4"/>
  </si>
  <si>
    <t>3)</t>
    <phoneticPr fontId="4"/>
  </si>
  <si>
    <t>8)</t>
    <phoneticPr fontId="3"/>
  </si>
  <si>
    <t>＜取材があった場合＞
　取材申込者(所属会社・記者名)
　情報媒体(○○新聞、○○テレビ○○番組)
　掲載日・放映日(○○○○年○月○日)
　を記載ください。 (複数ある場合は複数記載ください)
　記載例：
　①取材者：○○新聞　○○○○　
　　 掲載日：○○○○年○月○日　朝刊（○○地方版）</t>
    <phoneticPr fontId="4"/>
  </si>
  <si>
    <t>　ホームページ等で公開した場合は
　URLを貼り付けてください。</t>
    <phoneticPr fontId="4"/>
  </si>
  <si>
    <t>⇐貴機関の文書番号等の記載の
　　必要がある場合は本セル（日付のうえ）
　　に記載ください</t>
    <rPh sb="1" eb="2">
      <t>キ</t>
    </rPh>
    <rPh sb="2" eb="4">
      <t>キカン</t>
    </rPh>
    <rPh sb="5" eb="7">
      <t>ブンショ</t>
    </rPh>
    <rPh sb="7" eb="10">
      <t>バンゴウナド</t>
    </rPh>
    <rPh sb="11" eb="13">
      <t>キサイ</t>
    </rPh>
    <rPh sb="17" eb="19">
      <t>ヒツヨウ</t>
    </rPh>
    <rPh sb="22" eb="24">
      <t>バアイ</t>
    </rPh>
    <rPh sb="25" eb="26">
      <t>ホン</t>
    </rPh>
    <rPh sb="29" eb="31">
      <t>ヒヅケ</t>
    </rPh>
    <rPh sb="39" eb="41">
      <t>キサイ</t>
    </rPh>
    <phoneticPr fontId="39"/>
  </si>
  <si>
    <t>プログラム名</t>
    <rPh sb="5" eb="6">
      <t>メイ</t>
    </rPh>
    <phoneticPr fontId="29"/>
  </si>
  <si>
    <t>「参照シート」にデータを貼りつけた後、黄色枠内に入力をお願いします。</t>
    <phoneticPr fontId="4"/>
  </si>
  <si>
    <t>問１</t>
    <phoneticPr fontId="4"/>
  </si>
  <si>
    <t>問２</t>
    <phoneticPr fontId="29"/>
  </si>
  <si>
    <t>問３</t>
    <phoneticPr fontId="29"/>
  </si>
  <si>
    <t>問４</t>
    <phoneticPr fontId="4"/>
  </si>
  <si>
    <t>【8-1】負担対象費用実績報告書　経理様式2</t>
    <phoneticPr fontId="4"/>
  </si>
  <si>
    <t>○</t>
    <phoneticPr fontId="4"/>
  </si>
  <si>
    <t>内部監査実施の有無　</t>
    <rPh sb="0" eb="2">
      <t>ナイブ</t>
    </rPh>
    <rPh sb="2" eb="4">
      <t>カンサ</t>
    </rPh>
    <rPh sb="4" eb="6">
      <t>ジッシ</t>
    </rPh>
    <rPh sb="7" eb="9">
      <t>ウム</t>
    </rPh>
    <phoneticPr fontId="4"/>
  </si>
  <si>
    <t>⇐公印押印は不要としますが、 
    従来の押印/紙での郵送提出を
    妨げるものではありません。</t>
    <rPh sb="1" eb="3">
      <t>コウイン</t>
    </rPh>
    <rPh sb="3" eb="5">
      <t>オウイン</t>
    </rPh>
    <rPh sb="6" eb="8">
      <t>フヨウ</t>
    </rPh>
    <phoneticPr fontId="39"/>
  </si>
  <si>
    <t>⇐自動入力されます。</t>
    <rPh sb="1" eb="3">
      <t>ジドウ</t>
    </rPh>
    <rPh sb="3" eb="5">
      <t>ニュウリョク</t>
    </rPh>
    <phoneticPr fontId="4"/>
  </si>
  <si>
    <t>※実施の有無を選択してください</t>
  </si>
  <si>
    <t>送出し機関概要</t>
    <rPh sb="0" eb="2">
      <t>オクリダ</t>
    </rPh>
    <phoneticPr fontId="4"/>
  </si>
  <si>
    <t>参加機関概要</t>
    <rPh sb="0" eb="2">
      <t>サンカ</t>
    </rPh>
    <rPh sb="2" eb="4">
      <t>キカン</t>
    </rPh>
    <phoneticPr fontId="4"/>
  </si>
  <si>
    <t>9)</t>
    <phoneticPr fontId="3"/>
  </si>
  <si>
    <t>＜項番を増やしたい場合＞
項番は80まで増やせます。
項番19以降を表示される場合は、行34、行97を選択し、
右クリックから「再表示」を選択してください。</t>
    <phoneticPr fontId="4"/>
  </si>
  <si>
    <t>(a)</t>
    <phoneticPr fontId="4"/>
  </si>
  <si>
    <t>(a÷b×c)</t>
    <phoneticPr fontId="4"/>
  </si>
  <si>
    <t>(b)</t>
    <phoneticPr fontId="4"/>
  </si>
  <si>
    <t>(c)</t>
    <phoneticPr fontId="4"/>
  </si>
  <si>
    <t>国立研究開発法人科学技術振興機構
分任契約担当者　殿</t>
    <rPh sb="25" eb="26">
      <t>ドノ</t>
    </rPh>
    <phoneticPr fontId="3"/>
  </si>
  <si>
    <t>Ver. 2301</t>
    <phoneticPr fontId="4"/>
  </si>
  <si>
    <t>さくらサイエンスプログラムを何で知りましたか。</t>
  </si>
  <si>
    <t>①　紙媒体（パンフレット等）</t>
    <phoneticPr fontId="4"/>
  </si>
  <si>
    <t>②　Web（HP等）</t>
    <phoneticPr fontId="4"/>
  </si>
  <si>
    <t>③　JSTからの紹介</t>
    <phoneticPr fontId="4"/>
  </si>
  <si>
    <t>④　知人の紹介</t>
    <phoneticPr fontId="4"/>
  </si>
  <si>
    <t>本事業を利用した動機は何ですか。（複数回答可）</t>
    <phoneticPr fontId="4"/>
  </si>
  <si>
    <t>①　国際化のきっかけ作り</t>
    <phoneticPr fontId="4"/>
  </si>
  <si>
    <t>②　短期間の招へい期間</t>
    <phoneticPr fontId="4"/>
  </si>
  <si>
    <t>③　プログラム設計の自由度</t>
    <phoneticPr fontId="4"/>
  </si>
  <si>
    <t xml:space="preserve">④　組織のPRにつながる </t>
    <phoneticPr fontId="4"/>
  </si>
  <si>
    <t>⑤　国内関係者への波及効果</t>
    <phoneticPr fontId="4"/>
  </si>
  <si>
    <t>⑥　その他（自由記述）</t>
    <phoneticPr fontId="4"/>
  </si>
  <si>
    <t>①　そう思う</t>
    <rPh sb="4" eb="5">
      <t>オモ</t>
    </rPh>
    <phoneticPr fontId="4"/>
  </si>
  <si>
    <t>②　ややそう思う</t>
    <rPh sb="6" eb="7">
      <t>オモ</t>
    </rPh>
    <phoneticPr fontId="4"/>
  </si>
  <si>
    <t>①　新規の組織間協定・プロジェクトに発展すること。</t>
    <phoneticPr fontId="4"/>
  </si>
  <si>
    <t>②　組織内に新規制度につなげる。</t>
    <phoneticPr fontId="4"/>
  </si>
  <si>
    <t>③　再来日または新規の招へいにつなげる。</t>
    <phoneticPr fontId="4"/>
  </si>
  <si>
    <t>④　関係者の国際意識の向上につなげる。</t>
    <phoneticPr fontId="4"/>
  </si>
  <si>
    <t>⑤　関係者との交流の継続国内関係者への波及効果</t>
    <phoneticPr fontId="4"/>
  </si>
  <si>
    <t>問５</t>
    <phoneticPr fontId="4"/>
  </si>
  <si>
    <t>問６</t>
    <phoneticPr fontId="4"/>
  </si>
  <si>
    <t>問７</t>
    <phoneticPr fontId="4"/>
  </si>
  <si>
    <t>今後、外国人青少年との交流の継続を希望しますか。</t>
    <phoneticPr fontId="4"/>
  </si>
  <si>
    <t>①　そう思う</t>
    <phoneticPr fontId="4"/>
  </si>
  <si>
    <t>②　ややそう思う</t>
    <phoneticPr fontId="4"/>
  </si>
  <si>
    <t>④　ややそう思わない</t>
    <rPh sb="6" eb="7">
      <t>オモ</t>
    </rPh>
    <phoneticPr fontId="4"/>
  </si>
  <si>
    <t>⑤　そう思わない</t>
    <rPh sb="4" eb="5">
      <t>オモ</t>
    </rPh>
    <phoneticPr fontId="4"/>
  </si>
  <si>
    <t>問８</t>
    <phoneticPr fontId="29"/>
  </si>
  <si>
    <t>①　本事業を継続して利用する。</t>
    <phoneticPr fontId="4"/>
  </si>
  <si>
    <t>②　本事業以外の外部機関のプログラムを利用する。</t>
    <phoneticPr fontId="4"/>
  </si>
  <si>
    <t>③　組織独自で継続する。</t>
    <phoneticPr fontId="4"/>
  </si>
  <si>
    <t>④　成果の維持・発展は考えてない。</t>
    <phoneticPr fontId="4"/>
  </si>
  <si>
    <t>問９</t>
    <phoneticPr fontId="4"/>
  </si>
  <si>
    <t>①　組織内のニーズが満たされた</t>
    <phoneticPr fontId="4"/>
  </si>
  <si>
    <t>②　海外の連携先候補が見つからない</t>
    <phoneticPr fontId="4"/>
  </si>
  <si>
    <t>③　関連制度に申請する時間・余力がない</t>
    <phoneticPr fontId="4"/>
  </si>
  <si>
    <t>④　予算確保ができない</t>
    <phoneticPr fontId="4"/>
  </si>
  <si>
    <t>⑤　関連プログラムに採択されない</t>
    <phoneticPr fontId="4"/>
  </si>
  <si>
    <t>本事業を今後も利用したいと思いますか。</t>
    <phoneticPr fontId="4"/>
  </si>
  <si>
    <t>問１０</t>
    <phoneticPr fontId="4"/>
  </si>
  <si>
    <t>問１1</t>
    <phoneticPr fontId="4"/>
  </si>
  <si>
    <t>問１２</t>
    <phoneticPr fontId="4"/>
  </si>
  <si>
    <t>（問１１．①②③④の場合の理由）（自由記述）</t>
    <rPh sb="1" eb="2">
      <t>トイ</t>
    </rPh>
    <phoneticPr fontId="4"/>
  </si>
  <si>
    <t>問１３</t>
    <phoneticPr fontId="4"/>
  </si>
  <si>
    <t>①　国内他機関の活動情報</t>
    <phoneticPr fontId="4"/>
  </si>
  <si>
    <t>②　他機関との情報交換の機会</t>
    <phoneticPr fontId="4"/>
  </si>
  <si>
    <t>③　海外の送り出し機関の紹介</t>
    <phoneticPr fontId="4"/>
  </si>
  <si>
    <t>④　申請に係る個別サポート</t>
    <phoneticPr fontId="4"/>
  </si>
  <si>
    <t>問１４</t>
    <phoneticPr fontId="4"/>
  </si>
  <si>
    <t>①　応募要件</t>
    <phoneticPr fontId="4"/>
  </si>
  <si>
    <t>②　申請期間</t>
    <phoneticPr fontId="4"/>
  </si>
  <si>
    <t>③　応募様式</t>
    <phoneticPr fontId="4"/>
  </si>
  <si>
    <t>④　問い合わせ対応</t>
    <phoneticPr fontId="4"/>
  </si>
  <si>
    <t>⑤　特に現状で問題ない</t>
    <phoneticPr fontId="4"/>
  </si>
  <si>
    <t>その他さくらサイエンスプログラムに関して、今後の改善点やその他のご要望について自由に記入してください。（自由記述）</t>
    <phoneticPr fontId="4"/>
  </si>
  <si>
    <t>問１５</t>
    <phoneticPr fontId="29"/>
  </si>
  <si>
    <t>今回の実施により、受入れ/実施機関としての今後の成果を期待しますか。</t>
    <rPh sb="13" eb="15">
      <t>ジッシ</t>
    </rPh>
    <phoneticPr fontId="4"/>
  </si>
  <si>
    <t>※該当するプログラムを選択してください</t>
  </si>
  <si>
    <t>）</t>
    <phoneticPr fontId="4"/>
  </si>
  <si>
    <t>その理由があればご記載ください。（自由記述）</t>
    <phoneticPr fontId="4"/>
  </si>
  <si>
    <r>
      <rPr>
        <sz val="10"/>
        <color rgb="FFFF0000"/>
        <rFont val="Meiryo UI"/>
        <family val="3"/>
        <charset val="128"/>
      </rPr>
      <t>＜問３④⑤の回答者のみ＞</t>
    </r>
    <r>
      <rPr>
        <sz val="10"/>
        <color theme="1"/>
        <rFont val="Meiryo UI"/>
        <family val="3"/>
        <charset val="128"/>
      </rPr>
      <t>その理由があればご記載ください。（自由記述）</t>
    </r>
    <phoneticPr fontId="4"/>
  </si>
  <si>
    <t>⑤　その他（自由記述）　　（</t>
    <phoneticPr fontId="4"/>
  </si>
  <si>
    <t>⑥　その他（自由記述）　　（</t>
    <phoneticPr fontId="4"/>
  </si>
  <si>
    <t>本事業の利用にあたり、支援に関して希望するものを選択してください。（複数回答可）</t>
    <rPh sb="34" eb="36">
      <t>フクスウ</t>
    </rPh>
    <rPh sb="36" eb="38">
      <t>カイトウ</t>
    </rPh>
    <rPh sb="38" eb="39">
      <t>カ</t>
    </rPh>
    <phoneticPr fontId="4"/>
  </si>
  <si>
    <t>さくらサイエンスプログラムの公募プログラムに関して、改善を希望する部分はありますか。（複数回答可）</t>
    <rPh sb="43" eb="45">
      <t>フクスウ</t>
    </rPh>
    <rPh sb="45" eb="47">
      <t>カイトウ</t>
    </rPh>
    <rPh sb="47" eb="48">
      <t>カ</t>
    </rPh>
    <phoneticPr fontId="4"/>
  </si>
  <si>
    <t xml:space="preserve">
　プログラムの活動内容がわかる代表的な写真を3枚貼付してください。
　キャプション欄には、本プログラム中のどのような様子を撮ったものか
　【様式２】のプログラム内容のどの部分かわかるように記載してください。
　変更があった場合は修正した【様式2】も提出してください。
　必ず ｢招へい者全員｣ が写っている写真を1枚以上使用してください。
　本事業のホームページ等で報告させていただく場合がありますので、
　写真に移っている方全員の許諾を取ってから載せてください。
　ファイル全体で 「３MB以内」 となるようファイルデータを調整してください。  </t>
    <rPh sb="207" eb="209">
      <t>シャシン</t>
    </rPh>
    <rPh sb="210" eb="211">
      <t>ウツ</t>
    </rPh>
    <rPh sb="215" eb="216">
      <t>カタ</t>
    </rPh>
    <rPh sb="216" eb="218">
      <t>ゼンイン</t>
    </rPh>
    <phoneticPr fontId="4"/>
  </si>
  <si>
    <t>←3ページ目は招へいプログラムのみご提出いただく資料となります。
　 オンラインプログラムにおいては提出不要となりますので、
　 お手数ですが、印刷範囲設定からはずしてください。</t>
    <phoneticPr fontId="4"/>
  </si>
  <si>
    <t>消費税
相当額</t>
    <rPh sb="0" eb="3">
      <t>ショウヒゼイ</t>
    </rPh>
    <rPh sb="4" eb="7">
      <t>ソウトウガク</t>
    </rPh>
    <phoneticPr fontId="3"/>
  </si>
  <si>
    <t>プログラム
経費</t>
    <rPh sb="6" eb="8">
      <t>ケイヒ</t>
    </rPh>
    <phoneticPr fontId="3"/>
  </si>
  <si>
    <t>渡航費への
流用額</t>
    <rPh sb="0" eb="3">
      <t>トコウヒ</t>
    </rPh>
    <phoneticPr fontId="4"/>
  </si>
  <si>
    <t>⇐負担対象費用実績報告において
　　特筆すべき事項がある場合に記入してください。</t>
    <rPh sb="1" eb="3">
      <t>フタン</t>
    </rPh>
    <rPh sb="3" eb="5">
      <t>タイショウ</t>
    </rPh>
    <rPh sb="5" eb="7">
      <t>ヒヨウ</t>
    </rPh>
    <rPh sb="7" eb="9">
      <t>ジッセキ</t>
    </rPh>
    <rPh sb="9" eb="11">
      <t>ホウコク</t>
    </rPh>
    <rPh sb="18" eb="20">
      <t>トクヒツ</t>
    </rPh>
    <rPh sb="23" eb="25">
      <t>ジコウ</t>
    </rPh>
    <rPh sb="28" eb="30">
      <t>バアイ</t>
    </rPh>
    <rPh sb="31" eb="33">
      <t>キニュウ</t>
    </rPh>
    <phoneticPr fontId="4"/>
  </si>
  <si>
    <r>
      <rPr>
        <b/>
        <sz val="9"/>
        <color theme="0"/>
        <rFont val="Meiryo UI"/>
        <family val="3"/>
        <charset val="128"/>
      </rPr>
      <t>　＜一般管理費の計上について＞</t>
    </r>
    <r>
      <rPr>
        <sz val="9"/>
        <color theme="0"/>
        <rFont val="Meiryo UI"/>
        <family val="3"/>
        <charset val="128"/>
      </rPr>
      <t xml:space="preserve">
　直接経費の執行状況（使用割合）に応じ、計上いただける一般管理費の
　上限額も変動します。直接経費の決算額が、直接経費の予算額に満たない場合は、
　下記の方法で一般管理費の上限額が算出できます。
　(a:直接経費分の決算金額の計）÷（b:直接経費分の予算金額の計）
　×（c:一般管理費分の予算額）＝（計上いただける一般管理費の上限額）
　※１円未満切り捨て　(電卓では桁落ちがあるため、Excel上での計算結果を表示)</t>
    </r>
    <phoneticPr fontId="4"/>
  </si>
  <si>
    <r>
      <rPr>
        <b/>
        <sz val="9"/>
        <color theme="0"/>
        <rFont val="Meiryo UI"/>
        <family val="3"/>
        <charset val="128"/>
      </rPr>
      <t>　＜決算金額の内訳＞</t>
    </r>
    <r>
      <rPr>
        <sz val="9"/>
        <color theme="0"/>
        <rFont val="Meiryo UI"/>
        <family val="3"/>
        <charset val="128"/>
      </rPr>
      <t xml:space="preserve">
　実際に予算を執行した金額を入力してください。
</t>
    </r>
    <r>
      <rPr>
        <b/>
        <sz val="9"/>
        <color theme="0"/>
        <rFont val="Meiryo UI"/>
        <family val="3"/>
        <charset val="128"/>
      </rPr>
      <t>　＜予算金額の内訳＞</t>
    </r>
    <r>
      <rPr>
        <sz val="9"/>
        <color theme="0"/>
        <rFont val="Meiryo UI"/>
        <family val="3"/>
        <charset val="128"/>
      </rPr>
      <t xml:space="preserve">
　</t>
    </r>
    <r>
      <rPr>
        <b/>
        <u/>
        <sz val="9"/>
        <color theme="0"/>
        <rFont val="Meiryo UI"/>
        <family val="3"/>
        <charset val="128"/>
      </rPr>
      <t>契約時の【様式２】業務計画書</t>
    </r>
    <r>
      <rPr>
        <sz val="9"/>
        <color theme="0"/>
        <rFont val="Meiryo UI"/>
        <family val="3"/>
        <charset val="128"/>
      </rPr>
      <t>の経費概算見積書に記載されている各費目および
　一般管理費の金額を転記してください。※金額の変更はできません。
　※オンラインプログラム、招へいプログラム代替オンライン交流で契約している場合は
　　 渡航費の欄に「０」を入力してください。</t>
    </r>
    <rPh sb="2" eb="4">
      <t>ケッサン</t>
    </rPh>
    <rPh sb="4" eb="6">
      <t>キンガク</t>
    </rPh>
    <rPh sb="7" eb="9">
      <t>ウチワケ</t>
    </rPh>
    <rPh sb="12" eb="14">
      <t>ジッサイ</t>
    </rPh>
    <rPh sb="15" eb="17">
      <t>ヨサン</t>
    </rPh>
    <rPh sb="18" eb="20">
      <t>シッコウ</t>
    </rPh>
    <rPh sb="22" eb="24">
      <t>キンガク</t>
    </rPh>
    <rPh sb="25" eb="27">
      <t>ニュウリョク</t>
    </rPh>
    <rPh sb="38" eb="40">
      <t>ヨサン</t>
    </rPh>
    <rPh sb="40" eb="42">
      <t>キンガク</t>
    </rPh>
    <rPh sb="43" eb="45">
      <t>ウチワケ</t>
    </rPh>
    <rPh sb="48" eb="51">
      <t>ケイヤクジ</t>
    </rPh>
    <rPh sb="132" eb="133">
      <t>ショウ</t>
    </rPh>
    <rPh sb="140" eb="142">
      <t>ダイタイ</t>
    </rPh>
    <rPh sb="147" eb="149">
      <t>コウリュウ</t>
    </rPh>
    <rPh sb="150" eb="152">
      <t>ケイヤク</t>
    </rPh>
    <rPh sb="156" eb="158">
      <t>バアイ</t>
    </rPh>
    <rPh sb="163" eb="166">
      <t>トコウヒ</t>
    </rPh>
    <rPh sb="167" eb="168">
      <t>ラン</t>
    </rPh>
    <rPh sb="173" eb="175">
      <t>ニュウリョク</t>
    </rPh>
    <phoneticPr fontId="39"/>
  </si>
  <si>
    <t xml:space="preserve">※枠内に直接経費に係る収入および支出の内容をご記入ください.。（一般管理費の記入は不要） </t>
    <phoneticPr fontId="3"/>
  </si>
  <si>
    <t>自動で入力されます。
 ※渡航費支出額が予算を超えた場合は、
 　 渡航費以外からの流用が可能です。
 　 余った場合は返還いただきます。  
⇐契約発効日のみ実施協定書を確認いただき、
　 入力してください。</t>
    <rPh sb="0" eb="2">
      <t>ジドウ</t>
    </rPh>
    <rPh sb="3" eb="5">
      <t>ニュウリョク</t>
    </rPh>
    <rPh sb="81" eb="83">
      <t>ジッシ</t>
    </rPh>
    <rPh sb="83" eb="86">
      <t>キョウテイショ</t>
    </rPh>
    <rPh sb="87" eb="89">
      <t>カクニン</t>
    </rPh>
    <phoneticPr fontId="4"/>
  </si>
  <si>
    <t>※契約発効日より前に発注した費用は支援対象外</t>
    <phoneticPr fontId="3"/>
  </si>
  <si>
    <r>
      <rPr>
        <sz val="10"/>
        <color rgb="FFFF0000"/>
        <rFont val="Meiryo UI"/>
        <family val="3"/>
        <charset val="128"/>
      </rPr>
      <t>＜問４①②の回答者のみ＞</t>
    </r>
    <r>
      <rPr>
        <sz val="10"/>
        <color theme="1"/>
        <rFont val="Meiryo UI"/>
        <family val="3"/>
        <charset val="128"/>
      </rPr>
      <t>成果の具体的な内容をご記載ください。（自由記述）</t>
    </r>
    <phoneticPr fontId="4"/>
  </si>
  <si>
    <t>特にない場合は「なし」と記入してください。</t>
    <rPh sb="0" eb="1">
      <t>トク</t>
    </rPh>
    <rPh sb="4" eb="6">
      <t>バアイ</t>
    </rPh>
    <rPh sb="12" eb="14">
      <t>キニュウ</t>
    </rPh>
    <phoneticPr fontId="4"/>
  </si>
  <si>
    <t>※納品日、出金日、消費税区分等が同一のものは
　 なるべく一つの項番にまとめて記載してください。
　 (詳細は記載例を確認してください。）</t>
    <rPh sb="1" eb="4">
      <t>ノウヒンビ</t>
    </rPh>
    <rPh sb="5" eb="8">
      <t>シュッキンビ</t>
    </rPh>
    <rPh sb="9" eb="12">
      <t>ショウヒゼイ</t>
    </rPh>
    <rPh sb="12" eb="14">
      <t>クブン</t>
    </rPh>
    <rPh sb="14" eb="15">
      <t>トウ</t>
    </rPh>
    <rPh sb="16" eb="18">
      <t>ドウイツ</t>
    </rPh>
    <rPh sb="29" eb="30">
      <t>ヒト</t>
    </rPh>
    <rPh sb="32" eb="34">
      <t>コウバン</t>
    </rPh>
    <rPh sb="39" eb="41">
      <t>キサイ</t>
    </rPh>
    <rPh sb="52" eb="54">
      <t>ショウサイ</t>
    </rPh>
    <rPh sb="55" eb="57">
      <t>キサイ</t>
    </rPh>
    <rPh sb="57" eb="58">
      <t>レイ</t>
    </rPh>
    <rPh sb="59" eb="61">
      <t>カクニン</t>
    </rPh>
    <phoneticPr fontId="3"/>
  </si>
  <si>
    <r>
      <rPr>
        <b/>
        <sz val="9"/>
        <color theme="0"/>
        <rFont val="Meiryo UI"/>
        <family val="3"/>
        <charset val="128"/>
      </rPr>
      <t>　
＜予算金額の内訳＞</t>
    </r>
    <r>
      <rPr>
        <sz val="9"/>
        <color theme="0"/>
        <rFont val="Meiryo UI"/>
        <family val="3"/>
        <charset val="128"/>
      </rPr>
      <t xml:space="preserve">
　</t>
    </r>
    <r>
      <rPr>
        <b/>
        <u/>
        <sz val="9"/>
        <color theme="0"/>
        <rFont val="Meiryo UI"/>
        <family val="3"/>
        <charset val="128"/>
      </rPr>
      <t>契約時の【様式２】業務計画書</t>
    </r>
    <r>
      <rPr>
        <sz val="9"/>
        <color theme="0"/>
        <rFont val="Meiryo UI"/>
        <family val="3"/>
        <charset val="128"/>
      </rPr>
      <t>の経費概算見積書に
　記載されている各費目および一般管理費の金額を
　転記してください。※金額の変更はできません。
　※オンラインプログラム、招へいプログラム代替オンライン
　　 交流で契約している場合は渡航費の欄に「０」を
　　 入力してください。</t>
    </r>
    <phoneticPr fontId="39"/>
  </si>
  <si>
    <r>
      <rPr>
        <b/>
        <sz val="9"/>
        <color theme="0"/>
        <rFont val="Meiryo UI"/>
        <family val="3"/>
        <charset val="128"/>
      </rPr>
      <t>　＜一般管理費の計上について＞</t>
    </r>
    <r>
      <rPr>
        <sz val="9"/>
        <color theme="0"/>
        <rFont val="Meiryo UI"/>
        <family val="3"/>
        <charset val="128"/>
      </rPr>
      <t xml:space="preserve">
　直接経費の執行状況（使用割合）に応じ、
　計上いただける一般管理費の上限額も変動します。
　直接経費の決算額が、直接経費の予算額に満たない
　場合は、下記の方法で一般管理費の上限額が算出
　できます。
　(a:直接経費分の決算金額の計）
　÷（b:直接経費分の予算金額の計）
　×（c:一般管理費分の予算額）
　＝（計上いただける一般管理費の上限額）
　※１円未満切り捨て　(電卓では桁落ちがあるため、
　　　Excel上での計算結果を表示)</t>
    </r>
    <phoneticPr fontId="4"/>
  </si>
  <si>
    <r>
      <rPr>
        <b/>
        <u/>
        <sz val="10"/>
        <color rgb="FF000099"/>
        <rFont val="Meiryo UI"/>
        <family val="3"/>
        <charset val="128"/>
      </rPr>
      <t>○納品日</t>
    </r>
    <r>
      <rPr>
        <sz val="10"/>
        <color rgb="FF000099"/>
        <rFont val="Meiryo UI"/>
        <family val="3"/>
        <charset val="128"/>
      </rPr>
      <t xml:space="preserve">
　 航空券は発券日、国内滞在費等は発生日
</t>
    </r>
    <r>
      <rPr>
        <b/>
        <u/>
        <sz val="10"/>
        <color rgb="FF000099"/>
        <rFont val="Meiryo UI"/>
        <family val="3"/>
        <charset val="128"/>
      </rPr>
      <t>○出金日</t>
    </r>
    <r>
      <rPr>
        <sz val="10"/>
        <color rgb="FF000099"/>
        <rFont val="Meiryo UI"/>
        <family val="3"/>
        <charset val="128"/>
      </rPr>
      <t xml:space="preserve">
　 機関から支払われた日付
</t>
    </r>
    <r>
      <rPr>
        <b/>
        <u/>
        <sz val="10"/>
        <color rgb="FF000099"/>
        <rFont val="Meiryo UI"/>
        <family val="3"/>
        <charset val="128"/>
      </rPr>
      <t>○摘要</t>
    </r>
    <r>
      <rPr>
        <sz val="10"/>
        <color rgb="FF000099"/>
        <rFont val="Meiryo UI"/>
        <family val="3"/>
        <charset val="128"/>
      </rPr>
      <t xml:space="preserve">
　 経費処理の費目等
</t>
    </r>
    <r>
      <rPr>
        <b/>
        <u/>
        <sz val="10"/>
        <color rgb="FF000099"/>
        <rFont val="Meiryo UI"/>
        <family val="3"/>
        <charset val="128"/>
      </rPr>
      <t>○用途/詳細</t>
    </r>
    <r>
      <rPr>
        <sz val="10"/>
        <color rgb="FF000099"/>
        <rFont val="Meiryo UI"/>
        <family val="3"/>
        <charset val="128"/>
      </rPr>
      <t xml:space="preserve">
　 いつ誰のどのような費用かの内訳
</t>
    </r>
    <r>
      <rPr>
        <b/>
        <u/>
        <sz val="10"/>
        <color rgb="FF000099"/>
        <rFont val="Meiryo UI"/>
        <family val="3"/>
        <charset val="128"/>
      </rPr>
      <t>○伝票番号</t>
    </r>
    <r>
      <rPr>
        <sz val="10"/>
        <color rgb="FF000099"/>
        <rFont val="Meiryo UI"/>
        <family val="3"/>
        <charset val="128"/>
      </rPr>
      <t xml:space="preserve">
　 機関での手続きで発生した伝票番号
</t>
    </r>
    <r>
      <rPr>
        <b/>
        <u/>
        <sz val="10"/>
        <color rgb="FF000099"/>
        <rFont val="Meiryo UI"/>
        <family val="3"/>
        <charset val="128"/>
      </rPr>
      <t>○支払先</t>
    </r>
    <r>
      <rPr>
        <sz val="10"/>
        <color rgb="FF000099"/>
        <rFont val="Meiryo UI"/>
        <family val="3"/>
        <charset val="128"/>
      </rPr>
      <t xml:space="preserve">
　 機関からの支払先
　（立替え、代理受領の場合はその氏名を記載）
</t>
    </r>
    <r>
      <rPr>
        <b/>
        <u/>
        <sz val="10"/>
        <color rgb="FF000099"/>
        <rFont val="Meiryo UI"/>
        <family val="3"/>
        <charset val="128"/>
      </rPr>
      <t>○その他</t>
    </r>
    <r>
      <rPr>
        <sz val="10"/>
        <color rgb="FF000099"/>
        <rFont val="Meiryo UI"/>
        <family val="3"/>
        <charset val="128"/>
      </rPr>
      <t xml:space="preserve">
　 最終支払先や支払方法等
</t>
    </r>
    <r>
      <rPr>
        <b/>
        <u/>
        <sz val="10"/>
        <color rgb="FF000099"/>
        <rFont val="Meiryo UI"/>
        <family val="3"/>
        <charset val="128"/>
      </rPr>
      <t>○消費税区分</t>
    </r>
    <r>
      <rPr>
        <sz val="10"/>
        <color rgb="FF000099"/>
        <rFont val="Meiryo UI"/>
        <family val="3"/>
        <charset val="128"/>
      </rPr>
      <t xml:space="preserve">
　 「課税8％」、「免税/不課税」の場合は、
　 一番下の段に消費税相当額を計算し計上</t>
    </r>
    <phoneticPr fontId="3"/>
  </si>
  <si>
    <t>用途/詳細</t>
    <phoneticPr fontId="3"/>
  </si>
  <si>
    <t>摘要</t>
    <phoneticPr fontId="3"/>
  </si>
  <si>
    <t>出金日</t>
  </si>
  <si>
    <t>出金日</t>
    <rPh sb="0" eb="2">
      <t>シュッキン</t>
    </rPh>
    <rPh sb="2" eb="3">
      <t>ヒ</t>
    </rPh>
    <phoneticPr fontId="3"/>
  </si>
  <si>
    <t>納品日</t>
    <rPh sb="0" eb="3">
      <t>ノウヒンビ</t>
    </rPh>
    <phoneticPr fontId="3"/>
  </si>
  <si>
    <t>(yyyy/m/d)
※機関からの支出日</t>
    <phoneticPr fontId="3"/>
  </si>
  <si>
    <t>(yyyy/m/d)
※契約発効日以降</t>
    <phoneticPr fontId="3"/>
  </si>
  <si>
    <t>支出額計</t>
    <phoneticPr fontId="3"/>
  </si>
  <si>
    <t>項</t>
    <rPh sb="0" eb="1">
      <t>コウ</t>
    </rPh>
    <phoneticPr fontId="3"/>
  </si>
  <si>
    <t>番</t>
    <rPh sb="0" eb="1">
      <t>バン</t>
    </rPh>
    <phoneticPr fontId="3"/>
  </si>
  <si>
    <r>
      <t>支払先</t>
    </r>
    <r>
      <rPr>
        <b/>
        <sz val="8"/>
        <color rgb="FFFF0000"/>
        <rFont val="Meiryo UI"/>
        <family val="3"/>
        <charset val="128"/>
      </rPr>
      <t xml:space="preserve">
</t>
    </r>
    <r>
      <rPr>
        <b/>
        <sz val="7.5"/>
        <color rgb="FFFF0000"/>
        <rFont val="Meiryo UI"/>
        <family val="3"/>
        <charset val="128"/>
      </rPr>
      <t>機関からの支出先</t>
    </r>
    <rPh sb="4" eb="6">
      <t>キカン</t>
    </rPh>
    <rPh sb="9" eb="12">
      <t>シシュツサキ</t>
    </rPh>
    <phoneticPr fontId="3"/>
  </si>
  <si>
    <r>
      <t>その他</t>
    </r>
    <r>
      <rPr>
        <b/>
        <sz val="8"/>
        <color rgb="FFFF0000"/>
        <rFont val="Meiryo UI"/>
        <family val="3"/>
        <charset val="128"/>
      </rPr>
      <t xml:space="preserve">
最終支払先等</t>
    </r>
    <rPh sb="2" eb="3">
      <t>タ</t>
    </rPh>
    <rPh sb="4" eb="6">
      <t>サイシュウ</t>
    </rPh>
    <rPh sb="6" eb="8">
      <t>シハラ</t>
    </rPh>
    <rPh sb="8" eb="9">
      <t>サキ</t>
    </rPh>
    <rPh sb="9" eb="10">
      <t>トウ</t>
    </rPh>
    <phoneticPr fontId="3"/>
  </si>
  <si>
    <t>納品日</t>
    <phoneticPr fontId="3"/>
  </si>
  <si>
    <t>支払先</t>
    <phoneticPr fontId="3"/>
  </si>
  <si>
    <r>
      <rPr>
        <sz val="10"/>
        <color rgb="FFFF0000"/>
        <rFont val="Meiryo UI"/>
        <family val="3"/>
        <charset val="128"/>
      </rPr>
      <t>＜問３①②の回答者のみ＞</t>
    </r>
    <r>
      <rPr>
        <sz val="10"/>
        <rFont val="Meiryo UI"/>
        <family val="3"/>
        <charset val="128"/>
      </rPr>
      <t>成果の内容で当てはまるものは何ですか。（複数回答可）</t>
    </r>
    <phoneticPr fontId="4"/>
  </si>
  <si>
    <t>問4回答</t>
    <rPh sb="0" eb="1">
      <t>トイ</t>
    </rPh>
    <rPh sb="2" eb="4">
      <t>カイトウ</t>
    </rPh>
    <phoneticPr fontId="4"/>
  </si>
  <si>
    <t>↓trueの数</t>
    <rPh sb="6" eb="7">
      <t>カズ</t>
    </rPh>
    <phoneticPr fontId="4"/>
  </si>
  <si>
    <t>問8回答</t>
    <rPh sb="0" eb="1">
      <t>トイ</t>
    </rPh>
    <rPh sb="2" eb="4">
      <t>カイトウ</t>
    </rPh>
    <phoneticPr fontId="4"/>
  </si>
  <si>
    <t>問9回答</t>
    <rPh sb="0" eb="1">
      <t>トイ</t>
    </rPh>
    <rPh sb="2" eb="4">
      <t>カイトウ</t>
    </rPh>
    <phoneticPr fontId="4"/>
  </si>
  <si>
    <t>問11回答</t>
    <rPh sb="0" eb="1">
      <t>トイ</t>
    </rPh>
    <rPh sb="3" eb="5">
      <t>カイトウ</t>
    </rPh>
    <phoneticPr fontId="4"/>
  </si>
  <si>
    <t>問5回答</t>
    <rPh sb="0" eb="1">
      <t>トイ</t>
    </rPh>
    <rPh sb="2" eb="4">
      <t>カイトウ</t>
    </rPh>
    <phoneticPr fontId="4"/>
  </si>
  <si>
    <t>問6回答</t>
    <rPh sb="0" eb="1">
      <t>トイ</t>
    </rPh>
    <rPh sb="2" eb="4">
      <t>カイトウ</t>
    </rPh>
    <phoneticPr fontId="4"/>
  </si>
  <si>
    <t>問12回答</t>
    <rPh sb="0" eb="1">
      <t>トイ</t>
    </rPh>
    <rPh sb="3" eb="5">
      <t>カイトウ</t>
    </rPh>
    <phoneticPr fontId="4"/>
  </si>
  <si>
    <r>
      <rPr>
        <sz val="10"/>
        <color rgb="FFFF0000"/>
        <rFont val="Meiryo UI"/>
        <family val="3"/>
        <charset val="128"/>
      </rPr>
      <t>＜問７④⑤の回答者のみ＞</t>
    </r>
    <r>
      <rPr>
        <sz val="10"/>
        <color theme="1"/>
        <rFont val="Meiryo UI"/>
        <family val="3"/>
        <charset val="128"/>
      </rPr>
      <t>交流の継続しない理由を以下から選択してください。（複数回答可）</t>
    </r>
    <rPh sb="1" eb="2">
      <t>トイ</t>
    </rPh>
    <rPh sb="6" eb="9">
      <t>カイトウシャ</t>
    </rPh>
    <phoneticPr fontId="4"/>
  </si>
  <si>
    <r>
      <rPr>
        <sz val="10"/>
        <color rgb="FFFF0000"/>
        <rFont val="Meiryo UI"/>
        <family val="3"/>
        <charset val="128"/>
      </rPr>
      <t>＜問７①②の回答者のみ＞</t>
    </r>
    <r>
      <rPr>
        <sz val="10"/>
        <color theme="1"/>
        <rFont val="Meiryo UI"/>
        <family val="3"/>
        <charset val="128"/>
      </rPr>
      <t>交流の維持・発展について、今後の予定をお聞かせください。</t>
    </r>
    <rPh sb="1" eb="2">
      <t>トイ</t>
    </rPh>
    <rPh sb="6" eb="9">
      <t>カイトウシャ</t>
    </rPh>
    <phoneticPr fontId="4"/>
  </si>
  <si>
    <r>
      <rPr>
        <sz val="10"/>
        <color rgb="FFFF0000"/>
        <rFont val="Meiryo UI"/>
        <family val="3"/>
        <charset val="128"/>
      </rPr>
      <t>＜問１０．①②の回答者のみ＞</t>
    </r>
    <r>
      <rPr>
        <sz val="10"/>
        <color theme="1"/>
        <rFont val="Meiryo UI"/>
        <family val="3"/>
        <charset val="128"/>
      </rPr>
      <t>外国人青少年との交流において、オンラインの活用を希望しますか。</t>
    </r>
    <rPh sb="1" eb="2">
      <t>トイ</t>
    </rPh>
    <rPh sb="8" eb="11">
      <t>カイトウシャ</t>
    </rPh>
    <phoneticPr fontId="4"/>
  </si>
  <si>
    <t>2023年度プログラム</t>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</si>
</sst>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0&quot;円&quot;"/>
    <numFmt numFmtId="177" formatCode="[$-411]ggge&quot;年&quot;m&quot;月&quot;d&quot;日&quot;;@"/>
    <numFmt numFmtId="178" formatCode="yyyy/m/d;@"/>
    <numFmt numFmtId="179" formatCode="0_ "/>
    <numFmt numFmtId="180" formatCode="#,##0_ ;[Red]\-#,##0\ "/>
    <numFmt numFmtId="181" formatCode="0&quot; 日間&quot;\ "/>
    <numFmt numFmtId="182" formatCode="#,##0_ "/>
  </numFmts>
  <fonts count="56">
    <font>
      <sz val="10"/>
      <color theme="1"/>
      <name val="Meiryo UI"/>
      <family val="2"/>
      <charset val="128"/>
    </font>
    <font>
      <sz val="11"/>
      <color theme="1"/>
      <name val="Meiryo UI"/>
      <family val="2"/>
      <charset val="128"/>
    </font>
    <font>
      <sz val="10"/>
      <color theme="1"/>
      <name val="Meiryo UI"/>
      <family val="2"/>
      <charset val="128"/>
    </font>
    <font>
      <sz val="18"/>
      <color theme="3"/>
      <name val="游ゴシック Light"/>
      <family val="2"/>
      <charset val="128"/>
      <scheme val="major"/>
    </font>
    <font>
      <sz val="6"/>
      <name val="Meiryo UI"/>
      <family val="2"/>
      <charset val="128"/>
    </font>
    <font>
      <b/>
      <sz val="14"/>
      <color theme="1"/>
      <name val="Meiryo UI"/>
      <family val="3"/>
      <charset val="128"/>
    </font>
    <font>
      <sz val="11"/>
      <color theme="1"/>
      <name val="Meiryo UI"/>
      <family val="3"/>
      <charset val="128"/>
    </font>
    <font>
      <sz val="12"/>
      <color theme="1"/>
      <name val="Meiryo UI"/>
      <family val="2"/>
      <charset val="128"/>
    </font>
    <font>
      <sz val="9"/>
      <color theme="1"/>
      <name val="Meiryo UI"/>
      <family val="3"/>
      <charset val="128"/>
    </font>
    <font>
      <b/>
      <sz val="10"/>
      <color theme="1"/>
      <name val="Meiryo UI"/>
      <family val="3"/>
      <charset val="128"/>
    </font>
    <font>
      <b/>
      <sz val="11"/>
      <color theme="1"/>
      <name val="Meiryo UI"/>
      <family val="3"/>
      <charset val="128"/>
    </font>
    <font>
      <sz val="10"/>
      <color theme="1"/>
      <name val="Meiryo UI"/>
      <family val="3"/>
      <charset val="128"/>
    </font>
    <font>
      <sz val="10"/>
      <color rgb="FFFF0000"/>
      <name val="Meiryo UI"/>
      <family val="3"/>
      <charset val="128"/>
    </font>
    <font>
      <sz val="8"/>
      <color theme="1"/>
      <name val="Meiryo UI"/>
      <family val="3"/>
      <charset val="128"/>
    </font>
    <font>
      <sz val="7.5"/>
      <color theme="1"/>
      <name val="Meiryo UI"/>
      <family val="3"/>
      <charset val="128"/>
    </font>
    <font>
      <sz val="7.5"/>
      <color rgb="FFFF0000"/>
      <name val="Meiryo UI"/>
      <family val="3"/>
      <charset val="128"/>
    </font>
    <font>
      <sz val="9"/>
      <color theme="1"/>
      <name val="Meiryo UI"/>
      <family val="2"/>
      <charset val="128"/>
    </font>
    <font>
      <sz val="11"/>
      <color theme="1"/>
      <name val="Meiryo UI"/>
      <family val="2"/>
      <charset val="128"/>
    </font>
    <font>
      <sz val="10"/>
      <name val="Meiryo UI"/>
      <family val="3"/>
      <charset val="128"/>
    </font>
    <font>
      <sz val="11"/>
      <name val="Meiryo UI"/>
      <family val="3"/>
      <charset val="128"/>
    </font>
    <font>
      <b/>
      <sz val="11"/>
      <name val="Meiryo UI"/>
      <family val="3"/>
      <charset val="128"/>
    </font>
    <font>
      <sz val="9"/>
      <name val="Meiryo UI"/>
      <family val="3"/>
      <charset val="128"/>
    </font>
    <font>
      <b/>
      <sz val="18"/>
      <name val="Meiryo UI"/>
      <family val="3"/>
      <charset val="128"/>
    </font>
    <font>
      <b/>
      <sz val="10"/>
      <color rgb="FFFF0000"/>
      <name val="Meiryo UI"/>
      <family val="3"/>
      <charset val="128"/>
    </font>
    <font>
      <b/>
      <sz val="12"/>
      <name val="Meiryo UI"/>
      <family val="3"/>
      <charset val="128"/>
    </font>
    <font>
      <b/>
      <sz val="10"/>
      <name val="Meiryo UI"/>
      <family val="3"/>
      <charset val="128"/>
    </font>
    <font>
      <sz val="12"/>
      <color theme="1"/>
      <name val="Meiryo UI"/>
      <family val="3"/>
      <charset val="128"/>
    </font>
    <font>
      <sz val="12"/>
      <name val="Meiryo UI"/>
      <family val="3"/>
      <charset val="128"/>
    </font>
    <font>
      <sz val="11"/>
      <color theme="2" tint="-0.499984740745262"/>
      <name val="Meiryo UI"/>
      <family val="3"/>
      <charset val="128"/>
    </font>
    <font>
      <b/>
      <sz val="13"/>
      <color theme="3"/>
      <name val="Meiryo UI"/>
      <family val="2"/>
      <charset val="128"/>
    </font>
    <font>
      <sz val="14"/>
      <color theme="1"/>
      <name val="Meiryo UI"/>
      <family val="3"/>
      <charset val="128"/>
    </font>
    <font>
      <b/>
      <sz val="9"/>
      <color theme="1"/>
      <name val="Meiryo UI"/>
      <family val="3"/>
      <charset val="128"/>
    </font>
    <font>
      <sz val="9"/>
      <color rgb="FF000000"/>
      <name val="Meiryo UI"/>
      <family val="3"/>
      <charset val="128"/>
    </font>
    <font>
      <b/>
      <sz val="12"/>
      <color theme="1"/>
      <name val="Meiryo UI"/>
      <family val="3"/>
      <charset val="128"/>
    </font>
    <font>
      <u/>
      <sz val="10"/>
      <color theme="10"/>
      <name val="Meiryo UI"/>
      <family val="2"/>
      <charset val="128"/>
    </font>
    <font>
      <b/>
      <u/>
      <sz val="10"/>
      <color theme="10"/>
      <name val="Meiryo UI"/>
      <family val="3"/>
      <charset val="128"/>
    </font>
    <font>
      <b/>
      <sz val="14"/>
      <color rgb="FFFF0000"/>
      <name val="Meiryo UI"/>
      <family val="3"/>
      <charset val="128"/>
    </font>
    <font>
      <b/>
      <sz val="10"/>
      <color theme="0"/>
      <name val="Meiryo UI"/>
      <family val="3"/>
      <charset val="128"/>
    </font>
    <font>
      <sz val="10"/>
      <color theme="0"/>
      <name val="Meiryo UI"/>
      <family val="3"/>
      <charset val="128"/>
    </font>
    <font>
      <sz val="6"/>
      <name val="游ゴシック"/>
      <family val="2"/>
      <charset val="128"/>
      <scheme val="minor"/>
    </font>
    <font>
      <sz val="9"/>
      <color theme="0"/>
      <name val="Meiryo UI"/>
      <family val="3"/>
      <charset val="128"/>
    </font>
    <font>
      <sz val="9"/>
      <color rgb="FFFF0000"/>
      <name val="Meiryo UI"/>
      <family val="3"/>
      <charset val="128"/>
    </font>
    <font>
      <b/>
      <sz val="9"/>
      <color rgb="FFFF0000"/>
      <name val="Meiryo UI"/>
      <family val="3"/>
      <charset val="128"/>
    </font>
    <font>
      <sz val="10"/>
      <color theme="0" tint="-0.34998626667073579"/>
      <name val="Meiryo UI"/>
      <family val="3"/>
      <charset val="128"/>
    </font>
    <font>
      <sz val="9"/>
      <color rgb="FF3366FF"/>
      <name val="Meiryo UI"/>
      <family val="2"/>
      <charset val="128"/>
    </font>
    <font>
      <b/>
      <sz val="9"/>
      <color theme="0"/>
      <name val="Meiryo UI"/>
      <family val="3"/>
      <charset val="128"/>
    </font>
    <font>
      <b/>
      <u/>
      <sz val="9"/>
      <color theme="0"/>
      <name val="Meiryo UI"/>
      <family val="3"/>
      <charset val="128"/>
    </font>
    <font>
      <sz val="8"/>
      <color theme="1"/>
      <name val="Meiryo UI"/>
      <family val="2"/>
      <charset val="128"/>
    </font>
    <font>
      <sz val="10"/>
      <color rgb="FF0000FF"/>
      <name val="Meiryo UI"/>
      <family val="3"/>
      <charset val="128"/>
    </font>
    <font>
      <sz val="10"/>
      <color rgb="FF000099"/>
      <name val="Meiryo UI"/>
      <family val="3"/>
      <charset val="128"/>
    </font>
    <font>
      <b/>
      <u/>
      <sz val="10"/>
      <color rgb="FF000099"/>
      <name val="Meiryo UI"/>
      <family val="3"/>
      <charset val="128"/>
    </font>
    <font>
      <sz val="10"/>
      <color theme="0" tint="-0.499984740745262"/>
      <name val="Meiryo UI"/>
      <family val="2"/>
      <charset val="128"/>
    </font>
    <font>
      <b/>
      <sz val="7"/>
      <color rgb="FFFF0000"/>
      <name val="Meiryo UI"/>
      <family val="3"/>
      <charset val="128"/>
    </font>
    <font>
      <b/>
      <sz val="8"/>
      <color rgb="FFFF0000"/>
      <name val="Meiryo UI"/>
      <family val="3"/>
      <charset val="128"/>
    </font>
    <font>
      <b/>
      <sz val="7.5"/>
      <color rgb="FFFF0000"/>
      <name val="Meiryo UI"/>
      <family val="3"/>
      <charset val="128"/>
    </font>
    <font>
      <sz val="10"/>
      <color theme="0" tint="-0.499984740745262"/>
      <name val="Meiryo UI"/>
      <family val="3"/>
      <charset val="128"/>
    </font>
  </fonts>
  <fills count="8">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4472C4"/>
        <bgColor indexed="64"/>
      </patternFill>
    </fill>
    <fill>
      <patternFill patternType="solid">
        <fgColor rgb="FFCCFFCC"/>
        <bgColor indexed="64"/>
      </patternFill>
    </fill>
  </fills>
  <borders count="1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double">
        <color indexed="64"/>
      </top>
      <bottom style="hair">
        <color auto="1"/>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right style="thick">
        <color rgb="FFFF0000"/>
      </right>
      <top style="hair">
        <color indexed="64"/>
      </top>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hair">
        <color auto="1"/>
      </right>
      <top/>
      <bottom/>
      <diagonal/>
    </border>
    <border>
      <left style="thick">
        <color rgb="FFFF0000"/>
      </left>
      <right style="hair">
        <color auto="1"/>
      </right>
      <top/>
      <bottom style="thin">
        <color indexed="64"/>
      </bottom>
      <diagonal/>
    </border>
    <border>
      <left/>
      <right style="thick">
        <color rgb="FFFF0000"/>
      </right>
      <top style="hair">
        <color auto="1"/>
      </top>
      <bottom style="thin">
        <color indexed="64"/>
      </bottom>
      <diagonal/>
    </border>
    <border>
      <left style="thick">
        <color rgb="FFFF0000"/>
      </left>
      <right style="hair">
        <color auto="1"/>
      </right>
      <top style="thin">
        <color indexed="64"/>
      </top>
      <bottom/>
      <diagonal/>
    </border>
    <border>
      <left style="thick">
        <color rgb="FFFF0000"/>
      </left>
      <right style="hair">
        <color auto="1"/>
      </right>
      <top style="double">
        <color auto="1"/>
      </top>
      <bottom/>
      <diagonal/>
    </border>
    <border>
      <left/>
      <right style="thick">
        <color rgb="FFFF0000"/>
      </right>
      <top style="double">
        <color auto="1"/>
      </top>
      <bottom style="hair">
        <color auto="1"/>
      </bottom>
      <diagonal/>
    </border>
    <border>
      <left style="thick">
        <color rgb="FFFF0000"/>
      </left>
      <right style="hair">
        <color auto="1"/>
      </right>
      <top/>
      <bottom style="thick">
        <color rgb="FFFF0000"/>
      </bottom>
      <diagonal/>
    </border>
    <border>
      <left style="hair">
        <color auto="1"/>
      </left>
      <right style="hair">
        <color auto="1"/>
      </right>
      <top style="hair">
        <color auto="1"/>
      </top>
      <bottom style="thick">
        <color rgb="FFFF0000"/>
      </bottom>
      <diagonal/>
    </border>
    <border>
      <left/>
      <right/>
      <top style="hair">
        <color auto="1"/>
      </top>
      <bottom style="thick">
        <color rgb="FFFF0000"/>
      </bottom>
      <diagonal/>
    </border>
    <border>
      <left/>
      <right style="thick">
        <color rgb="FFFF0000"/>
      </right>
      <top style="hair">
        <color auto="1"/>
      </top>
      <bottom style="thick">
        <color rgb="FFFF0000"/>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ck">
        <color indexed="64"/>
      </left>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ck">
        <color auto="1"/>
      </right>
      <top/>
      <bottom style="thick">
        <color auto="1"/>
      </bottom>
      <diagonal/>
    </border>
    <border>
      <left/>
      <right style="thick">
        <color auto="1"/>
      </right>
      <top/>
      <bottom/>
      <diagonal/>
    </border>
    <border>
      <left/>
      <right style="thick">
        <color auto="1"/>
      </right>
      <top style="thick">
        <color auto="1"/>
      </top>
      <bottom/>
      <diagonal/>
    </border>
    <border>
      <left style="hair">
        <color auto="1"/>
      </left>
      <right/>
      <top style="hair">
        <color auto="1"/>
      </top>
      <bottom style="double">
        <color auto="1"/>
      </bottom>
      <diagonal/>
    </border>
    <border>
      <left/>
      <right/>
      <top style="hair">
        <color auto="1"/>
      </top>
      <bottom style="double">
        <color auto="1"/>
      </bottom>
      <diagonal/>
    </border>
    <border>
      <left style="hair">
        <color auto="1"/>
      </left>
      <right/>
      <top style="hair">
        <color auto="1"/>
      </top>
      <bottom style="thick">
        <color rgb="FFFF0000"/>
      </bottom>
      <diagonal/>
    </border>
    <border>
      <left style="thick">
        <color rgb="FFFF0000"/>
      </left>
      <right style="hair">
        <color auto="1"/>
      </right>
      <top/>
      <bottom style="double">
        <color auto="1"/>
      </bottom>
      <diagonal/>
    </border>
    <border>
      <left/>
      <right style="thick">
        <color rgb="FFFF0000"/>
      </right>
      <top style="hair">
        <color auto="1"/>
      </top>
      <bottom style="double">
        <color auto="1"/>
      </bottom>
      <diagonal/>
    </border>
    <border>
      <left style="thick">
        <color rgb="FFFF0000"/>
      </left>
      <right/>
      <top style="hair">
        <color auto="1"/>
      </top>
      <bottom style="thin">
        <color indexed="64"/>
      </bottom>
      <diagonal/>
    </border>
    <border>
      <left/>
      <right style="hair">
        <color auto="1"/>
      </right>
      <top style="hair">
        <color auto="1"/>
      </top>
      <bottom style="thin">
        <color indexed="64"/>
      </bottom>
      <diagonal/>
    </border>
    <border>
      <left style="medium">
        <color indexed="64"/>
      </left>
      <right/>
      <top style="medium">
        <color indexed="64"/>
      </top>
      <bottom style="medium">
        <color indexed="64"/>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top/>
      <bottom style="double">
        <color theme="0"/>
      </bottom>
      <diagonal/>
    </border>
    <border>
      <left/>
      <right style="double">
        <color theme="0"/>
      </right>
      <top/>
      <bottom style="double">
        <color theme="0"/>
      </bottom>
      <diagonal/>
    </border>
    <border>
      <left/>
      <right/>
      <top style="double">
        <color theme="0"/>
      </top>
      <bottom/>
      <diagonal/>
    </border>
    <border>
      <left style="thin">
        <color indexed="64"/>
      </left>
      <right/>
      <top style="thin">
        <color indexed="64"/>
      </top>
      <bottom style="double">
        <color indexed="64"/>
      </bottom>
      <diagonal/>
    </border>
    <border>
      <left style="hair">
        <color theme="0" tint="-0.34998626667073579"/>
      </left>
      <right/>
      <top style="hair">
        <color theme="0" tint="-0.34998626667073579"/>
      </top>
      <bottom/>
      <diagonal/>
    </border>
    <border>
      <left/>
      <right/>
      <top style="hair">
        <color theme="0" tint="-0.34998626667073579"/>
      </top>
      <bottom/>
      <diagonal/>
    </border>
    <border>
      <left/>
      <right style="hair">
        <color theme="0" tint="-0.34998626667073579"/>
      </right>
      <top style="hair">
        <color theme="0" tint="-0.34998626667073579"/>
      </top>
      <bottom/>
      <diagonal/>
    </border>
    <border>
      <left style="hair">
        <color theme="0" tint="-0.34998626667073579"/>
      </left>
      <right/>
      <top/>
      <bottom/>
      <diagonal/>
    </border>
    <border>
      <left/>
      <right style="hair">
        <color theme="0" tint="-0.34998626667073579"/>
      </right>
      <top/>
      <bottom/>
      <diagonal/>
    </border>
    <border>
      <left style="hair">
        <color theme="0" tint="-0.34998626667073579"/>
      </left>
      <right/>
      <top/>
      <bottom style="hair">
        <color theme="0" tint="-0.34998626667073579"/>
      </bottom>
      <diagonal/>
    </border>
    <border>
      <left/>
      <right/>
      <top/>
      <bottom style="hair">
        <color theme="0" tint="-0.34998626667073579"/>
      </bottom>
      <diagonal/>
    </border>
    <border>
      <left/>
      <right style="hair">
        <color theme="0" tint="-0.34998626667073579"/>
      </right>
      <top/>
      <bottom style="hair">
        <color theme="0" tint="-0.34998626667073579"/>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top/>
      <bottom style="double">
        <color theme="0"/>
      </bottom>
      <diagonal/>
    </border>
  </borders>
  <cellStyleXfs count="3">
    <xf numFmtId="0" fontId="0" fillId="0" borderId="0">
      <alignment vertical="center"/>
    </xf>
    <xf numFmtId="38" fontId="2" fillId="0" borderId="0" applyFont="0" applyFill="0" applyBorder="0" applyAlignment="0" applyProtection="0">
      <alignment vertical="center"/>
    </xf>
    <xf numFmtId="0" fontId="34" fillId="0" borderId="0" applyNumberFormat="0" applyFill="0" applyBorder="0" applyAlignment="0" applyProtection="0">
      <alignment vertical="center"/>
    </xf>
  </cellStyleXfs>
  <cellXfs count="533">
    <xf numFmtId="0" fontId="0" fillId="0" borderId="0" xfId="0">
      <alignment vertical="center"/>
    </xf>
    <xf numFmtId="0" fontId="0" fillId="0" borderId="0" xfId="0" applyProtection="1">
      <alignment vertical="center"/>
      <protection locked="0"/>
    </xf>
    <xf numFmtId="0" fontId="20" fillId="2" borderId="12" xfId="0" applyFont="1" applyFill="1" applyBorder="1" applyAlignment="1">
      <alignment vertical="center" wrapText="1"/>
    </xf>
    <xf numFmtId="0" fontId="8" fillId="3" borderId="45" xfId="0" applyFont="1" applyFill="1" applyBorder="1" applyAlignment="1">
      <alignment vertical="center" shrinkToFit="1"/>
    </xf>
    <xf numFmtId="0" fontId="8" fillId="3" borderId="46" xfId="0" applyFont="1" applyFill="1" applyBorder="1" applyAlignment="1">
      <alignment vertical="center" shrinkToFit="1"/>
    </xf>
    <xf numFmtId="0" fontId="21" fillId="0" borderId="46" xfId="0" applyFont="1" applyBorder="1" applyAlignment="1" applyProtection="1">
      <alignment vertical="center" shrinkToFit="1"/>
      <protection locked="0"/>
    </xf>
    <xf numFmtId="0" fontId="8" fillId="3" borderId="47" xfId="0" applyFont="1" applyFill="1" applyBorder="1" applyAlignment="1">
      <alignment vertical="center" shrinkToFit="1"/>
    </xf>
    <xf numFmtId="0" fontId="8" fillId="3" borderId="48" xfId="0" applyFont="1" applyFill="1" applyBorder="1" applyAlignment="1">
      <alignment vertical="center" shrinkToFit="1"/>
    </xf>
    <xf numFmtId="0" fontId="8" fillId="3" borderId="49" xfId="0" applyFont="1" applyFill="1" applyBorder="1" applyAlignment="1">
      <alignment vertical="center" shrinkToFit="1"/>
    </xf>
    <xf numFmtId="0" fontId="8" fillId="3" borderId="63" xfId="0" applyFont="1" applyFill="1" applyBorder="1" applyAlignment="1">
      <alignment vertical="center" shrinkToFit="1"/>
    </xf>
    <xf numFmtId="0" fontId="20" fillId="2" borderId="72" xfId="0" applyFont="1" applyFill="1" applyBorder="1">
      <alignment vertical="center"/>
    </xf>
    <xf numFmtId="0" fontId="20" fillId="2" borderId="73" xfId="0" applyFont="1" applyFill="1" applyBorder="1" applyAlignment="1">
      <alignment vertical="center" wrapText="1"/>
    </xf>
    <xf numFmtId="0" fontId="8" fillId="3" borderId="81" xfId="0" applyFont="1" applyFill="1" applyBorder="1" applyAlignment="1">
      <alignment vertical="center" shrinkToFit="1"/>
    </xf>
    <xf numFmtId="0" fontId="21" fillId="0" borderId="81" xfId="0" applyFont="1" applyBorder="1" applyAlignment="1" applyProtection="1">
      <alignment vertical="center" shrinkToFit="1"/>
      <protection locked="0"/>
    </xf>
    <xf numFmtId="0" fontId="5" fillId="0" borderId="2" xfId="0" applyFont="1" applyBorder="1">
      <alignment vertical="center"/>
    </xf>
    <xf numFmtId="0" fontId="0" fillId="0" borderId="2" xfId="0" applyBorder="1">
      <alignment vertical="center"/>
    </xf>
    <xf numFmtId="0" fontId="0" fillId="0" borderId="3" xfId="0" applyBorder="1">
      <alignment vertical="center"/>
    </xf>
    <xf numFmtId="0" fontId="5" fillId="0" borderId="4" xfId="0" applyFont="1" applyBorder="1">
      <alignment vertical="center"/>
    </xf>
    <xf numFmtId="0" fontId="5" fillId="0" borderId="0" xfId="0" applyFont="1">
      <alignment vertical="center"/>
    </xf>
    <xf numFmtId="0" fontId="17" fillId="0" borderId="0" xfId="0" applyFont="1" applyAlignment="1">
      <alignment horizontal="right" vertical="center"/>
    </xf>
    <xf numFmtId="0" fontId="0" fillId="0" borderId="5" xfId="0" applyBorder="1">
      <alignment vertical="center"/>
    </xf>
    <xf numFmtId="0" fontId="6" fillId="0" borderId="5" xfId="0" applyFont="1" applyBorder="1">
      <alignment vertical="center"/>
    </xf>
    <xf numFmtId="0" fontId="6" fillId="0" borderId="4" xfId="0" applyFont="1" applyBorder="1">
      <alignment vertical="center"/>
    </xf>
    <xf numFmtId="0" fontId="6" fillId="0" borderId="0" xfId="0" applyFont="1">
      <alignment vertical="center"/>
    </xf>
    <xf numFmtId="0" fontId="6" fillId="0" borderId="4" xfId="0" applyFont="1" applyBorder="1" applyAlignment="1">
      <alignment horizontal="center" vertical="center"/>
    </xf>
    <xf numFmtId="0" fontId="6" fillId="0" borderId="7" xfId="0" applyFont="1" applyBorder="1">
      <alignment vertical="center"/>
    </xf>
    <xf numFmtId="0" fontId="8" fillId="0" borderId="8" xfId="0" applyFont="1" applyBorder="1" applyAlignment="1">
      <alignment horizontal="right" vertical="center"/>
    </xf>
    <xf numFmtId="0" fontId="6" fillId="3" borderId="1" xfId="0" applyFont="1" applyFill="1" applyBorder="1">
      <alignment vertical="center"/>
    </xf>
    <xf numFmtId="0" fontId="6" fillId="3" borderId="4" xfId="0" applyFont="1" applyFill="1" applyBorder="1">
      <alignment vertical="center"/>
    </xf>
    <xf numFmtId="38" fontId="11" fillId="0" borderId="84" xfId="1" applyFont="1" applyBorder="1" applyAlignment="1" applyProtection="1">
      <alignment vertical="center" shrinkToFit="1"/>
    </xf>
    <xf numFmtId="0" fontId="0" fillId="0" borderId="4" xfId="0" applyBorder="1">
      <alignment vertical="center"/>
    </xf>
    <xf numFmtId="0" fontId="11" fillId="0" borderId="4" xfId="0" applyFont="1" applyBorder="1" applyAlignment="1">
      <alignment horizontal="center" vertical="center" wrapText="1"/>
    </xf>
    <xf numFmtId="180" fontId="11" fillId="0" borderId="0" xfId="1" applyNumberFormat="1" applyFont="1" applyBorder="1" applyAlignment="1" applyProtection="1">
      <alignment vertical="center"/>
    </xf>
    <xf numFmtId="180" fontId="11" fillId="0" borderId="0" xfId="1" applyNumberFormat="1" applyFont="1" applyFill="1" applyBorder="1" applyAlignment="1" applyProtection="1">
      <alignment vertical="center"/>
    </xf>
    <xf numFmtId="180" fontId="11" fillId="0" borderId="5" xfId="1" applyNumberFormat="1" applyFont="1" applyBorder="1" applyAlignment="1" applyProtection="1">
      <alignment vertical="center"/>
    </xf>
    <xf numFmtId="180" fontId="11" fillId="0" borderId="7" xfId="1" applyNumberFormat="1" applyFont="1" applyFill="1" applyBorder="1" applyAlignment="1" applyProtection="1">
      <alignment vertical="center"/>
    </xf>
    <xf numFmtId="180" fontId="11" fillId="0" borderId="7" xfId="1" applyNumberFormat="1" applyFont="1" applyBorder="1" applyAlignment="1" applyProtection="1">
      <alignment vertical="center"/>
    </xf>
    <xf numFmtId="180" fontId="11" fillId="0" borderId="8" xfId="1" applyNumberFormat="1" applyFont="1" applyBorder="1" applyAlignment="1" applyProtection="1">
      <alignment vertical="center"/>
    </xf>
    <xf numFmtId="0" fontId="7" fillId="0" borderId="0" xfId="0" applyFont="1">
      <alignment vertical="center"/>
    </xf>
    <xf numFmtId="0" fontId="6" fillId="3" borderId="23" xfId="0" applyFont="1" applyFill="1" applyBorder="1" applyAlignment="1">
      <alignment horizontal="center" vertical="center"/>
    </xf>
    <xf numFmtId="38" fontId="11" fillId="0" borderId="66" xfId="1" applyFont="1" applyBorder="1" applyAlignment="1" applyProtection="1">
      <alignment vertical="center" shrinkToFit="1"/>
    </xf>
    <xf numFmtId="0" fontId="0" fillId="0" borderId="0" xfId="0" applyProtection="1">
      <alignment vertical="center"/>
      <protection hidden="1"/>
    </xf>
    <xf numFmtId="0" fontId="19" fillId="0" borderId="39" xfId="0" applyFont="1" applyBorder="1" applyAlignment="1">
      <alignment horizontal="center" vertical="center"/>
    </xf>
    <xf numFmtId="181" fontId="20" fillId="0" borderId="70" xfId="0" applyNumberFormat="1" applyFont="1" applyBorder="1" applyAlignment="1" applyProtection="1">
      <alignment horizontal="center" vertical="center" shrinkToFit="1"/>
      <protection hidden="1"/>
    </xf>
    <xf numFmtId="0" fontId="18" fillId="0" borderId="42" xfId="0" applyFont="1" applyBorder="1" applyAlignment="1">
      <alignment horizontal="center" vertical="center"/>
    </xf>
    <xf numFmtId="178" fontId="25" fillId="0" borderId="39" xfId="0" applyNumberFormat="1" applyFont="1" applyBorder="1" applyAlignment="1" applyProtection="1">
      <alignment horizontal="center" vertical="center" shrinkToFit="1"/>
      <protection locked="0"/>
    </xf>
    <xf numFmtId="0" fontId="9" fillId="0" borderId="71" xfId="0" applyFont="1" applyBorder="1" applyAlignment="1" applyProtection="1">
      <alignment horizontal="center" vertical="center" shrinkToFit="1"/>
      <protection locked="0"/>
    </xf>
    <xf numFmtId="0" fontId="1" fillId="0" borderId="0" xfId="0" applyFont="1">
      <alignment vertical="center"/>
    </xf>
    <xf numFmtId="0" fontId="28" fillId="0" borderId="0" xfId="0" applyFont="1" applyAlignment="1">
      <alignment horizontal="center" vertical="center"/>
    </xf>
    <xf numFmtId="0" fontId="6" fillId="0" borderId="0" xfId="0" applyFont="1" applyAlignment="1">
      <alignment vertical="top" wrapText="1"/>
    </xf>
    <xf numFmtId="0" fontId="1" fillId="0" borderId="0" xfId="0" applyFont="1" applyAlignment="1">
      <alignment horizontal="right" vertical="center"/>
    </xf>
    <xf numFmtId="0" fontId="25" fillId="0" borderId="0" xfId="0" applyFont="1">
      <alignment vertical="center"/>
    </xf>
    <xf numFmtId="0" fontId="6" fillId="0" borderId="0" xfId="0" applyFont="1" applyAlignment="1">
      <alignment horizontal="left" vertical="center" shrinkToFit="1"/>
    </xf>
    <xf numFmtId="0" fontId="19" fillId="0" borderId="0" xfId="0" applyFont="1">
      <alignment vertical="center"/>
    </xf>
    <xf numFmtId="0" fontId="6" fillId="0" borderId="0" xfId="0" applyFont="1" applyAlignment="1">
      <alignment horizontal="left" vertical="center" wrapText="1" indent="1"/>
    </xf>
    <xf numFmtId="0" fontId="6" fillId="0" borderId="0" xfId="0" applyFont="1" applyAlignment="1">
      <alignment horizontal="distributed" vertical="center"/>
    </xf>
    <xf numFmtId="0" fontId="0" fillId="0" borderId="98" xfId="0" applyBorder="1">
      <alignment vertical="center"/>
    </xf>
    <xf numFmtId="0" fontId="1" fillId="0" borderId="0" xfId="0" applyFont="1" applyAlignment="1">
      <alignment horizontal="distributed" vertical="top" shrinkToFit="1"/>
    </xf>
    <xf numFmtId="0" fontId="0" fillId="0" borderId="99" xfId="0" applyBorder="1">
      <alignment vertical="center"/>
    </xf>
    <xf numFmtId="0" fontId="6" fillId="0" borderId="0" xfId="0" applyFont="1" applyAlignment="1">
      <alignment horizontal="distributed" vertical="top" shrinkToFit="1"/>
    </xf>
    <xf numFmtId="0" fontId="0" fillId="0" borderId="100" xfId="0" applyBorder="1">
      <alignment vertical="center"/>
    </xf>
    <xf numFmtId="0" fontId="6" fillId="0" borderId="0" xfId="0" applyFont="1" applyAlignment="1">
      <alignment horizontal="right" vertical="center"/>
    </xf>
    <xf numFmtId="0" fontId="30" fillId="0" borderId="0" xfId="0" applyFont="1" applyAlignment="1">
      <alignment horizontal="center" vertical="center"/>
    </xf>
    <xf numFmtId="0" fontId="31" fillId="0" borderId="0" xfId="0" applyFont="1" applyAlignment="1">
      <alignment horizontal="right" vertical="center"/>
    </xf>
    <xf numFmtId="0" fontId="0" fillId="0" borderId="0" xfId="0" applyAlignment="1">
      <alignment horizontal="left" vertical="center"/>
    </xf>
    <xf numFmtId="0" fontId="16" fillId="0" borderId="0" xfId="0" applyFont="1" applyProtection="1">
      <alignment vertical="center"/>
      <protection hidden="1"/>
    </xf>
    <xf numFmtId="177" fontId="7" fillId="0" borderId="2" xfId="0" applyNumberFormat="1" applyFont="1" applyBorder="1">
      <alignment vertical="center"/>
    </xf>
    <xf numFmtId="0" fontId="26" fillId="0" borderId="6" xfId="0" applyFont="1" applyBorder="1">
      <alignment vertical="center"/>
    </xf>
    <xf numFmtId="38" fontId="11" fillId="0" borderId="84" xfId="1" applyFont="1" applyBorder="1" applyAlignment="1" applyProtection="1">
      <alignment vertical="center" shrinkToFit="1"/>
      <protection locked="0"/>
    </xf>
    <xf numFmtId="38" fontId="11" fillId="0" borderId="66" xfId="1" applyFont="1" applyBorder="1" applyAlignment="1" applyProtection="1">
      <alignment vertical="center" shrinkToFit="1"/>
      <protection locked="0"/>
    </xf>
    <xf numFmtId="0" fontId="25" fillId="0" borderId="4" xfId="0" applyFont="1" applyBorder="1" applyAlignment="1">
      <alignment horizontal="left" vertical="center" shrinkToFit="1"/>
    </xf>
    <xf numFmtId="0" fontId="25" fillId="0" borderId="0" xfId="0" applyFont="1" applyAlignment="1">
      <alignment horizontal="left" vertical="center" shrinkToFit="1"/>
    </xf>
    <xf numFmtId="0" fontId="33" fillId="0" borderId="0" xfId="0" applyFont="1" applyAlignment="1" applyProtection="1">
      <alignment horizontal="right" vertical="center"/>
      <protection hidden="1"/>
    </xf>
    <xf numFmtId="0" fontId="36" fillId="0" borderId="0" xfId="0" applyFont="1" applyAlignment="1">
      <alignment horizontal="center" vertical="center"/>
    </xf>
    <xf numFmtId="0" fontId="10" fillId="0" borderId="0" xfId="0" applyFont="1" applyAlignment="1">
      <alignment vertical="center" wrapText="1"/>
    </xf>
    <xf numFmtId="0" fontId="27" fillId="0" borderId="4" xfId="0" applyFont="1" applyBorder="1" applyAlignment="1">
      <alignment vertical="top" wrapText="1"/>
    </xf>
    <xf numFmtId="0" fontId="27" fillId="0" borderId="0" xfId="0" applyFont="1" applyAlignment="1">
      <alignment vertical="top" wrapText="1"/>
    </xf>
    <xf numFmtId="0" fontId="33" fillId="0" borderId="0" xfId="0" applyFont="1" applyProtection="1">
      <alignment vertical="center"/>
      <protection hidden="1"/>
    </xf>
    <xf numFmtId="0" fontId="25" fillId="0" borderId="4" xfId="0" applyFont="1" applyBorder="1" applyAlignment="1">
      <alignment vertical="center" shrinkToFit="1"/>
    </xf>
    <xf numFmtId="0" fontId="16" fillId="0" borderId="0" xfId="0" applyFont="1" applyAlignment="1" applyProtection="1">
      <alignment horizontal="right"/>
      <protection hidden="1"/>
    </xf>
    <xf numFmtId="0" fontId="8" fillId="0" borderId="0" xfId="0" applyFont="1" applyAlignment="1" applyProtection="1">
      <alignment vertical="top"/>
      <protection hidden="1"/>
    </xf>
    <xf numFmtId="0" fontId="0" fillId="0" borderId="5" xfId="0" applyBorder="1" applyProtection="1">
      <alignment vertical="center"/>
      <protection hidden="1"/>
    </xf>
    <xf numFmtId="0" fontId="28" fillId="0" borderId="0" xfId="0" applyFont="1" applyProtection="1">
      <alignment vertical="center"/>
      <protection locked="0"/>
    </xf>
    <xf numFmtId="0" fontId="0" fillId="0" borderId="8" xfId="0" applyBorder="1">
      <alignment vertical="center"/>
    </xf>
    <xf numFmtId="0" fontId="0" fillId="0" borderId="0" xfId="0" applyAlignment="1">
      <alignment vertical="center" wrapText="1"/>
    </xf>
    <xf numFmtId="0" fontId="20" fillId="0" borderId="9" xfId="0" applyFont="1" applyBorder="1" applyProtection="1">
      <alignment vertical="center"/>
      <protection locked="0"/>
    </xf>
    <xf numFmtId="0" fontId="10" fillId="3" borderId="9" xfId="0" applyFont="1" applyFill="1" applyBorder="1" applyAlignment="1" applyProtection="1">
      <alignment horizontal="center" vertical="center"/>
      <protection hidden="1"/>
    </xf>
    <xf numFmtId="0" fontId="6" fillId="0" borderId="0" xfId="0" applyFont="1" applyAlignment="1">
      <alignment horizontal="left" vertical="top" wrapText="1"/>
    </xf>
    <xf numFmtId="0" fontId="28" fillId="0" borderId="0" xfId="0" applyFont="1">
      <alignment vertical="center"/>
    </xf>
    <xf numFmtId="0" fontId="11" fillId="5" borderId="62" xfId="0" applyFont="1" applyFill="1" applyBorder="1" applyAlignment="1" applyProtection="1">
      <alignment horizontal="center" vertical="center" wrapText="1"/>
      <protection hidden="1"/>
    </xf>
    <xf numFmtId="0" fontId="0" fillId="0" borderId="0" xfId="0" applyProtection="1">
      <alignment vertical="center"/>
      <protection locked="0" hidden="1"/>
    </xf>
    <xf numFmtId="0" fontId="10" fillId="0" borderId="9" xfId="0" applyFont="1" applyBorder="1" applyProtection="1">
      <alignment vertical="center"/>
      <protection locked="0"/>
    </xf>
    <xf numFmtId="0" fontId="9" fillId="0" borderId="24"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19" xfId="0" applyFont="1" applyBorder="1" applyAlignment="1" applyProtection="1">
      <alignment horizontal="center" vertical="center" wrapText="1"/>
      <protection hidden="1"/>
    </xf>
    <xf numFmtId="176" fontId="37" fillId="6" borderId="0" xfId="0" applyNumberFormat="1" applyFont="1" applyFill="1" applyAlignment="1">
      <alignment horizontal="center" vertical="center" wrapText="1"/>
    </xf>
    <xf numFmtId="38" fontId="11" fillId="0" borderId="17" xfId="1" applyFont="1" applyBorder="1" applyAlignment="1" applyProtection="1">
      <alignment vertical="center" shrinkToFit="1"/>
    </xf>
    <xf numFmtId="38" fontId="11" fillId="0" borderId="93" xfId="1" applyFont="1" applyFill="1" applyBorder="1" applyAlignment="1" applyProtection="1">
      <alignment vertical="center" shrinkToFit="1"/>
      <protection locked="0"/>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7"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22" xfId="0" applyFont="1" applyBorder="1" applyAlignment="1">
      <alignment horizontal="center" vertical="center" shrinkToFit="1"/>
    </xf>
    <xf numFmtId="0" fontId="13" fillId="0" borderId="123" xfId="0" applyFont="1" applyBorder="1" applyAlignment="1">
      <alignment horizontal="center" vertical="top" shrinkToFit="1"/>
    </xf>
    <xf numFmtId="38" fontId="11" fillId="0" borderId="23" xfId="1" applyFont="1" applyFill="1" applyBorder="1" applyAlignment="1" applyProtection="1">
      <alignment vertical="center" shrinkToFit="1"/>
      <protection locked="0"/>
    </xf>
    <xf numFmtId="38" fontId="11" fillId="0" borderId="88" xfId="1" applyFont="1" applyFill="1" applyBorder="1" applyAlignment="1" applyProtection="1">
      <alignment vertical="center" shrinkToFit="1"/>
      <protection locked="0"/>
    </xf>
    <xf numFmtId="38" fontId="11" fillId="0" borderId="124" xfId="1" applyFont="1" applyFill="1" applyBorder="1" applyAlignment="1" applyProtection="1">
      <alignment vertical="center" shrinkToFit="1"/>
      <protection locked="0"/>
    </xf>
    <xf numFmtId="38" fontId="11" fillId="0" borderId="57" xfId="1" applyFont="1" applyFill="1" applyBorder="1" applyAlignment="1" applyProtection="1">
      <alignment vertical="center" shrinkToFit="1"/>
      <protection locked="0"/>
    </xf>
    <xf numFmtId="38" fontId="11" fillId="0" borderId="17" xfId="1" applyFont="1" applyBorder="1" applyAlignment="1" applyProtection="1">
      <alignment vertical="center" shrinkToFit="1"/>
      <protection locked="0"/>
    </xf>
    <xf numFmtId="0" fontId="11" fillId="0" borderId="39" xfId="0" applyFont="1" applyBorder="1" applyAlignment="1">
      <alignment horizontal="center" vertical="center"/>
    </xf>
    <xf numFmtId="0" fontId="11" fillId="0" borderId="38" xfId="0" applyFont="1" applyBorder="1" applyAlignment="1">
      <alignment horizontal="right" vertical="center"/>
    </xf>
    <xf numFmtId="0" fontId="11" fillId="0" borderId="40" xfId="0" applyFont="1" applyBorder="1" applyAlignment="1">
      <alignment horizontal="right" vertical="center"/>
    </xf>
    <xf numFmtId="0" fontId="11" fillId="0" borderId="0" xfId="0" applyFont="1">
      <alignment vertical="center"/>
    </xf>
    <xf numFmtId="0" fontId="43" fillId="0" borderId="0" xfId="0" applyFont="1" applyProtection="1">
      <alignment vertical="center"/>
      <protection locked="0"/>
    </xf>
    <xf numFmtId="0" fontId="11" fillId="0" borderId="0" xfId="0" applyFont="1" applyAlignment="1">
      <alignment horizontal="right" vertical="center"/>
    </xf>
    <xf numFmtId="0" fontId="11" fillId="0" borderId="0" xfId="0" applyFont="1" applyAlignment="1" applyProtection="1">
      <alignment vertical="center" wrapText="1"/>
      <protection locked="0"/>
    </xf>
    <xf numFmtId="0" fontId="11" fillId="0" borderId="0" xfId="0" applyFont="1" applyAlignment="1">
      <alignment vertical="center" wrapText="1"/>
    </xf>
    <xf numFmtId="178" fontId="20" fillId="0" borderId="39" xfId="0" applyNumberFormat="1" applyFont="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hidden="1"/>
    </xf>
    <xf numFmtId="0" fontId="21" fillId="3" borderId="11" xfId="0" applyFont="1" applyFill="1" applyBorder="1" applyAlignment="1" applyProtection="1">
      <alignment horizontal="center" vertical="center"/>
      <protection hidden="1"/>
    </xf>
    <xf numFmtId="38" fontId="8" fillId="0" borderId="17" xfId="0" applyNumberFormat="1" applyFont="1" applyBorder="1" applyProtection="1">
      <alignment vertical="center"/>
      <protection hidden="1"/>
    </xf>
    <xf numFmtId="38" fontId="8" fillId="0" borderId="114" xfId="0" applyNumberFormat="1" applyFont="1" applyBorder="1" applyProtection="1">
      <alignment vertical="center"/>
      <protection hidden="1"/>
    </xf>
    <xf numFmtId="38" fontId="8" fillId="0" borderId="11" xfId="0" applyNumberFormat="1" applyFont="1" applyBorder="1" applyProtection="1">
      <alignment vertical="center"/>
      <protection hidden="1"/>
    </xf>
    <xf numFmtId="38" fontId="8" fillId="0" borderId="114" xfId="1" applyFont="1" applyBorder="1" applyAlignment="1" applyProtection="1">
      <alignment vertical="center"/>
      <protection hidden="1"/>
    </xf>
    <xf numFmtId="0" fontId="8" fillId="0" borderId="17" xfId="0" applyFont="1" applyBorder="1" applyAlignment="1" applyProtection="1">
      <alignment horizontal="center" vertical="center"/>
      <protection hidden="1"/>
    </xf>
    <xf numFmtId="0" fontId="8" fillId="0" borderId="114"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11" fillId="0" borderId="0" xfId="0" applyFont="1" applyAlignment="1" applyProtection="1">
      <alignment vertical="top" wrapText="1"/>
      <protection locked="0"/>
    </xf>
    <xf numFmtId="0" fontId="26" fillId="0" borderId="0" xfId="0" applyFont="1" applyAlignment="1">
      <alignment horizontal="center" vertical="center"/>
    </xf>
    <xf numFmtId="0" fontId="0" fillId="0" borderId="3" xfId="0" applyBorder="1" applyProtection="1">
      <alignment vertical="center"/>
      <protection hidden="1"/>
    </xf>
    <xf numFmtId="0" fontId="0" fillId="0" borderId="8" xfId="0" applyBorder="1" applyProtection="1">
      <alignment vertical="center"/>
      <protection hidden="1"/>
    </xf>
    <xf numFmtId="38" fontId="8" fillId="0" borderId="9" xfId="0" applyNumberFormat="1" applyFont="1" applyBorder="1" applyProtection="1">
      <alignment vertical="center"/>
      <protection hidden="1"/>
    </xf>
    <xf numFmtId="38" fontId="8" fillId="0" borderId="134" xfId="0" applyNumberFormat="1" applyFont="1" applyBorder="1" applyProtection="1">
      <alignment vertical="center"/>
      <protection hidden="1"/>
    </xf>
    <xf numFmtId="38" fontId="8" fillId="0" borderId="135" xfId="0" applyNumberFormat="1" applyFont="1" applyBorder="1" applyProtection="1">
      <alignment vertical="center"/>
      <protection hidden="1"/>
    </xf>
    <xf numFmtId="0" fontId="8" fillId="4" borderId="132" xfId="0" applyFont="1" applyFill="1" applyBorder="1" applyAlignment="1">
      <alignment horizontal="center" vertical="center"/>
    </xf>
    <xf numFmtId="0" fontId="8" fillId="4" borderId="54" xfId="0" applyFont="1" applyFill="1" applyBorder="1">
      <alignment vertical="center"/>
    </xf>
    <xf numFmtId="0" fontId="8" fillId="4" borderId="54" xfId="0" applyFont="1" applyFill="1" applyBorder="1" applyAlignment="1">
      <alignment horizontal="center" vertical="center"/>
    </xf>
    <xf numFmtId="180" fontId="8" fillId="4" borderId="94" xfId="1" applyNumberFormat="1" applyFont="1" applyFill="1" applyBorder="1" applyAlignment="1">
      <alignment vertical="center" shrinkToFit="1"/>
    </xf>
    <xf numFmtId="0" fontId="8" fillId="4" borderId="94" xfId="0" applyFont="1" applyFill="1" applyBorder="1">
      <alignment vertical="center"/>
    </xf>
    <xf numFmtId="0" fontId="8" fillId="4" borderId="133" xfId="0" applyFont="1" applyFill="1" applyBorder="1" applyAlignment="1">
      <alignment vertical="center" wrapText="1"/>
    </xf>
    <xf numFmtId="0" fontId="8" fillId="4" borderId="4" xfId="0" applyFont="1" applyFill="1" applyBorder="1" applyAlignment="1">
      <alignment horizontal="right" vertical="top" wrapText="1"/>
    </xf>
    <xf numFmtId="0" fontId="8" fillId="3" borderId="11" xfId="0" applyFont="1" applyFill="1" applyBorder="1" applyAlignment="1">
      <alignment horizontal="center" vertical="center" shrinkToFit="1"/>
    </xf>
    <xf numFmtId="0" fontId="8" fillId="3" borderId="11" xfId="0" applyFont="1" applyFill="1" applyBorder="1" applyAlignment="1">
      <alignment horizontal="center" vertical="center" wrapText="1" shrinkToFit="1"/>
    </xf>
    <xf numFmtId="0" fontId="8" fillId="3" borderId="9" xfId="0" applyFont="1" applyFill="1" applyBorder="1" applyAlignment="1" applyProtection="1">
      <alignment horizontal="center" vertical="center" shrinkToFit="1"/>
      <protection hidden="1"/>
    </xf>
    <xf numFmtId="0" fontId="0" fillId="0" borderId="100" xfId="0" applyBorder="1" applyProtection="1">
      <alignment vertical="center"/>
      <protection hidden="1"/>
    </xf>
    <xf numFmtId="0" fontId="0" fillId="0" borderId="98" xfId="0" applyBorder="1" applyProtection="1">
      <alignment vertical="center"/>
      <protection hidden="1"/>
    </xf>
    <xf numFmtId="38" fontId="8" fillId="0" borderId="11" xfId="1" applyFont="1" applyBorder="1" applyAlignment="1" applyProtection="1">
      <alignment horizontal="center" vertical="center"/>
      <protection hidden="1"/>
    </xf>
    <xf numFmtId="0" fontId="31" fillId="0" borderId="0" xfId="0" applyFont="1" applyAlignment="1" applyProtection="1">
      <alignment horizontal="right" vertical="center"/>
      <protection hidden="1"/>
    </xf>
    <xf numFmtId="0" fontId="44" fillId="0" borderId="0" xfId="0" applyFont="1" applyAlignment="1" applyProtection="1">
      <alignment vertical="top"/>
      <protection hidden="1"/>
    </xf>
    <xf numFmtId="0" fontId="13" fillId="3" borderId="11" xfId="0" applyFont="1" applyFill="1" applyBorder="1" applyAlignment="1" applyProtection="1">
      <alignment horizontal="center" vertical="center" wrapText="1" shrinkToFit="1"/>
      <protection hidden="1"/>
    </xf>
    <xf numFmtId="0" fontId="8" fillId="4" borderId="140" xfId="0" applyFont="1" applyFill="1" applyBorder="1" applyAlignment="1">
      <alignment horizontal="right" vertical="top" wrapText="1"/>
    </xf>
    <xf numFmtId="0" fontId="8" fillId="4" borderId="141" xfId="0" applyFont="1" applyFill="1" applyBorder="1" applyAlignment="1">
      <alignment horizontal="right" vertical="top" wrapText="1"/>
    </xf>
    <xf numFmtId="0" fontId="9" fillId="0" borderId="0" xfId="0" applyFont="1" applyAlignment="1">
      <alignment vertical="top" wrapText="1"/>
    </xf>
    <xf numFmtId="0" fontId="33" fillId="0" borderId="1" xfId="0" applyFont="1" applyBorder="1">
      <alignment vertical="center"/>
    </xf>
    <xf numFmtId="0" fontId="11" fillId="3" borderId="11" xfId="0" applyFont="1" applyFill="1" applyBorder="1" applyAlignment="1">
      <alignment horizontal="center" vertical="center" shrinkToFit="1"/>
    </xf>
    <xf numFmtId="0" fontId="11" fillId="3" borderId="25" xfId="0" applyFont="1" applyFill="1" applyBorder="1" applyAlignment="1">
      <alignment horizontal="center" vertical="center" shrinkToFit="1"/>
    </xf>
    <xf numFmtId="0" fontId="6" fillId="0" borderId="6" xfId="0" applyFont="1" applyBorder="1">
      <alignment vertical="center"/>
    </xf>
    <xf numFmtId="0" fontId="11" fillId="3" borderId="55" xfId="0" applyFont="1" applyFill="1" applyBorder="1" applyAlignment="1">
      <alignment vertical="center" shrinkToFit="1"/>
    </xf>
    <xf numFmtId="0" fontId="11" fillId="3" borderId="56" xfId="0" applyFont="1" applyFill="1" applyBorder="1" applyAlignment="1">
      <alignment horizontal="center" shrinkToFit="1"/>
    </xf>
    <xf numFmtId="0" fontId="11" fillId="3" borderId="27" xfId="0" applyFont="1" applyFill="1" applyBorder="1" applyAlignment="1">
      <alignment horizontal="center" shrinkToFit="1"/>
    </xf>
    <xf numFmtId="0" fontId="11" fillId="3" borderId="14" xfId="0" applyFont="1" applyFill="1" applyBorder="1" applyAlignment="1">
      <alignment horizontal="center" shrinkToFit="1"/>
    </xf>
    <xf numFmtId="0" fontId="11" fillId="3" borderId="56" xfId="0" applyFont="1" applyFill="1" applyBorder="1" applyAlignment="1">
      <alignment horizontal="center" vertical="top" shrinkToFit="1"/>
    </xf>
    <xf numFmtId="0" fontId="11" fillId="3" borderId="20" xfId="0" applyFont="1" applyFill="1" applyBorder="1" applyAlignment="1">
      <alignment horizontal="center" vertical="top" shrinkToFit="1"/>
    </xf>
    <xf numFmtId="0" fontId="11" fillId="3" borderId="17" xfId="0" applyFont="1" applyFill="1" applyBorder="1" applyAlignment="1">
      <alignment horizontal="center" vertical="top" shrinkToFit="1"/>
    </xf>
    <xf numFmtId="0" fontId="11" fillId="3" borderId="93" xfId="0" applyFont="1" applyFill="1" applyBorder="1" applyAlignment="1">
      <alignment vertical="center" shrinkToFit="1"/>
    </xf>
    <xf numFmtId="0" fontId="11" fillId="0" borderId="0" xfId="0" applyFont="1" applyAlignment="1">
      <alignment horizontal="left" vertical="center" indent="1"/>
    </xf>
    <xf numFmtId="0" fontId="11" fillId="0" borderId="0" xfId="0" applyFont="1" applyAlignment="1">
      <alignment horizontal="left" vertical="center" indent="1" shrinkToFit="1"/>
    </xf>
    <xf numFmtId="0" fontId="0" fillId="0" borderId="92" xfId="0" applyBorder="1">
      <alignment vertical="center"/>
    </xf>
    <xf numFmtId="0" fontId="25" fillId="0" borderId="0" xfId="0" applyFont="1" applyAlignment="1">
      <alignment vertical="top" wrapText="1"/>
    </xf>
    <xf numFmtId="0" fontId="47" fillId="0" borderId="0" xfId="0" applyFont="1" applyProtection="1">
      <alignment vertical="center"/>
      <protection hidden="1"/>
    </xf>
    <xf numFmtId="49" fontId="8" fillId="0" borderId="129" xfId="0" applyNumberFormat="1" applyFont="1" applyBorder="1" applyAlignment="1" applyProtection="1">
      <alignment horizontal="left" vertical="top" wrapText="1"/>
      <protection locked="0"/>
    </xf>
    <xf numFmtId="49" fontId="8" fillId="0" borderId="129" xfId="0" applyNumberFormat="1" applyFont="1" applyBorder="1" applyAlignment="1" applyProtection="1">
      <alignment vertical="top" wrapText="1"/>
      <protection locked="0"/>
    </xf>
    <xf numFmtId="49" fontId="8" fillId="0" borderId="58" xfId="0" applyNumberFormat="1" applyFont="1" applyBorder="1" applyAlignment="1" applyProtection="1">
      <alignment horizontal="left" vertical="top" wrapText="1"/>
      <protection locked="0"/>
    </xf>
    <xf numFmtId="49" fontId="8" fillId="0" borderId="58" xfId="0" applyNumberFormat="1" applyFont="1" applyBorder="1" applyAlignment="1" applyProtection="1">
      <alignment vertical="top" wrapText="1"/>
      <protection locked="0"/>
    </xf>
    <xf numFmtId="49" fontId="8" fillId="0" borderId="10" xfId="0" applyNumberFormat="1" applyFont="1" applyBorder="1" applyAlignment="1" applyProtection="1">
      <alignment horizontal="left" vertical="top" wrapText="1"/>
      <protection locked="0"/>
    </xf>
    <xf numFmtId="49" fontId="8" fillId="0" borderId="10" xfId="0" applyNumberFormat="1" applyFont="1" applyBorder="1" applyAlignment="1" applyProtection="1">
      <alignment vertical="top" wrapText="1"/>
      <protection locked="0"/>
    </xf>
    <xf numFmtId="0" fontId="8" fillId="0" borderId="129" xfId="0" applyFont="1" applyBorder="1" applyAlignment="1" applyProtection="1">
      <alignment vertical="top" wrapText="1"/>
      <protection locked="0"/>
    </xf>
    <xf numFmtId="0" fontId="8" fillId="0" borderId="137" xfId="0" applyFont="1" applyBorder="1" applyAlignment="1" applyProtection="1">
      <alignment vertical="top" wrapText="1" shrinkToFit="1"/>
      <protection locked="0"/>
    </xf>
    <xf numFmtId="0" fontId="8" fillId="0" borderId="58" xfId="0" applyFont="1" applyBorder="1" applyAlignment="1" applyProtection="1">
      <alignment vertical="top" wrapText="1"/>
      <protection locked="0"/>
    </xf>
    <xf numFmtId="0" fontId="8" fillId="0" borderId="87" xfId="0" applyFont="1" applyBorder="1" applyAlignment="1" applyProtection="1">
      <alignment vertical="top" wrapText="1" shrinkToFit="1"/>
      <protection locked="0"/>
    </xf>
    <xf numFmtId="0" fontId="8" fillId="0" borderId="87"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38" xfId="0" applyFont="1" applyBorder="1" applyAlignment="1" applyProtection="1">
      <alignment vertical="top" wrapText="1" shrinkToFit="1"/>
      <protection locked="0"/>
    </xf>
    <xf numFmtId="0" fontId="8" fillId="0" borderId="58"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29" xfId="0" applyFont="1" applyBorder="1" applyAlignment="1" applyProtection="1">
      <alignment horizontal="left" vertical="top" wrapText="1"/>
      <protection locked="0"/>
    </xf>
    <xf numFmtId="180" fontId="8" fillId="0" borderId="129" xfId="1" applyNumberFormat="1" applyFont="1" applyFill="1" applyBorder="1" applyAlignment="1" applyProtection="1">
      <alignment vertical="top" wrapText="1"/>
      <protection locked="0"/>
    </xf>
    <xf numFmtId="180" fontId="8" fillId="4" borderId="129" xfId="1" applyNumberFormat="1" applyFont="1" applyFill="1" applyBorder="1" applyAlignment="1">
      <alignment vertical="top" wrapText="1"/>
    </xf>
    <xf numFmtId="180" fontId="8" fillId="4" borderId="58" xfId="1" applyNumberFormat="1" applyFont="1" applyFill="1" applyBorder="1" applyAlignment="1">
      <alignment vertical="top" wrapText="1"/>
    </xf>
    <xf numFmtId="180" fontId="8" fillId="0" borderId="58" xfId="1" applyNumberFormat="1" applyFont="1" applyFill="1" applyBorder="1" applyAlignment="1" applyProtection="1">
      <alignment vertical="top" wrapText="1"/>
      <protection locked="0"/>
    </xf>
    <xf numFmtId="180" fontId="8" fillId="4" borderId="10" xfId="1" applyNumberFormat="1" applyFont="1" applyFill="1" applyBorder="1" applyAlignment="1">
      <alignment vertical="top" wrapText="1"/>
    </xf>
    <xf numFmtId="180" fontId="8" fillId="0" borderId="10" xfId="1" applyNumberFormat="1" applyFont="1" applyFill="1" applyBorder="1" applyAlignment="1" applyProtection="1">
      <alignment vertical="top" wrapText="1"/>
      <protection locked="0"/>
    </xf>
    <xf numFmtId="178" fontId="8" fillId="0" borderId="129" xfId="0" applyNumberFormat="1" applyFont="1" applyBorder="1" applyAlignment="1" applyProtection="1">
      <alignment horizontal="center" vertical="top" wrapText="1" shrinkToFit="1"/>
      <protection locked="0"/>
    </xf>
    <xf numFmtId="178" fontId="8" fillId="0" borderId="58" xfId="0" applyNumberFormat="1" applyFont="1" applyBorder="1" applyAlignment="1" applyProtection="1">
      <alignment horizontal="center" vertical="top" wrapText="1" shrinkToFit="1"/>
      <protection locked="0"/>
    </xf>
    <xf numFmtId="178" fontId="8" fillId="0" borderId="10" xfId="0" applyNumberFormat="1" applyFont="1" applyBorder="1" applyAlignment="1" applyProtection="1">
      <alignment horizontal="center" vertical="top" wrapText="1" shrinkToFit="1"/>
      <protection locked="0"/>
    </xf>
    <xf numFmtId="0" fontId="8" fillId="3" borderId="11" xfId="0" applyFont="1" applyFill="1" applyBorder="1" applyAlignment="1">
      <alignment horizontal="center" vertical="top" wrapText="1" shrinkToFit="1"/>
    </xf>
    <xf numFmtId="0" fontId="8" fillId="3" borderId="139" xfId="0" applyFont="1" applyFill="1" applyBorder="1" applyAlignment="1">
      <alignment horizontal="center" vertical="top" wrapText="1" shrinkToFit="1"/>
    </xf>
    <xf numFmtId="0" fontId="16" fillId="0" borderId="0" xfId="0" applyFont="1" applyAlignment="1" applyProtection="1">
      <alignment vertical="center" wrapText="1"/>
      <protection hidden="1"/>
    </xf>
    <xf numFmtId="0" fontId="48" fillId="0" borderId="0" xfId="0" applyFont="1" applyAlignment="1" applyProtection="1">
      <alignment vertical="top" wrapText="1"/>
      <protection hidden="1"/>
    </xf>
    <xf numFmtId="176" fontId="37" fillId="0" borderId="0" xfId="0" applyNumberFormat="1" applyFont="1" applyAlignment="1">
      <alignment horizontal="center" vertical="center" wrapText="1"/>
    </xf>
    <xf numFmtId="0" fontId="23" fillId="0" borderId="0" xfId="0" applyFont="1" applyAlignment="1">
      <alignment vertical="center" shrinkToFit="1"/>
    </xf>
    <xf numFmtId="0" fontId="8" fillId="3" borderId="86" xfId="0" applyFont="1" applyFill="1" applyBorder="1" applyAlignment="1">
      <alignment horizontal="center" vertical="center" shrinkToFit="1"/>
    </xf>
    <xf numFmtId="0" fontId="8" fillId="3" borderId="86" xfId="0" applyFont="1" applyFill="1" applyBorder="1" applyAlignment="1">
      <alignment horizontal="center" vertical="center" wrapText="1" shrinkToFit="1"/>
    </xf>
    <xf numFmtId="0" fontId="21" fillId="3" borderId="86" xfId="0" applyFont="1" applyFill="1" applyBorder="1" applyAlignment="1">
      <alignment horizontal="center" vertical="center" wrapText="1" shrinkToFit="1"/>
    </xf>
    <xf numFmtId="0" fontId="51" fillId="0" borderId="0" xfId="0" applyFont="1" applyProtection="1">
      <alignment vertical="center"/>
      <protection hidden="1"/>
    </xf>
    <xf numFmtId="0" fontId="23" fillId="0" borderId="0" xfId="0" applyFont="1" applyProtection="1">
      <alignment vertical="center"/>
      <protection hidden="1"/>
    </xf>
    <xf numFmtId="0" fontId="8" fillId="3" borderId="86" xfId="0" applyFont="1" applyFill="1" applyBorder="1" applyAlignment="1">
      <alignment vertical="center" shrinkToFit="1"/>
    </xf>
    <xf numFmtId="0" fontId="8" fillId="3" borderId="20" xfId="0" applyFont="1" applyFill="1" applyBorder="1" applyAlignment="1">
      <alignment horizontal="center" vertical="top" shrinkToFit="1"/>
    </xf>
    <xf numFmtId="0" fontId="21" fillId="3" borderId="20" xfId="0" applyFont="1" applyFill="1" applyBorder="1" applyAlignment="1">
      <alignment horizontal="center" vertical="top" wrapText="1" shrinkToFit="1"/>
    </xf>
    <xf numFmtId="0" fontId="8" fillId="3" borderId="20" xfId="0" applyFont="1" applyFill="1" applyBorder="1" applyAlignment="1">
      <alignment horizontal="center" vertical="top" wrapText="1" shrinkToFit="1"/>
    </xf>
    <xf numFmtId="0" fontId="8" fillId="3" borderId="97" xfId="0" applyFont="1" applyFill="1" applyBorder="1" applyAlignment="1">
      <alignment vertical="center" textRotation="255" shrinkToFit="1"/>
    </xf>
    <xf numFmtId="0" fontId="8" fillId="3" borderId="26" xfId="0" applyFont="1" applyFill="1" applyBorder="1" applyAlignment="1">
      <alignment vertical="top" textRotation="255" shrinkToFit="1"/>
    </xf>
    <xf numFmtId="0" fontId="52" fillId="3" borderId="20" xfId="0" applyFont="1" applyFill="1" applyBorder="1" applyAlignment="1">
      <alignment horizontal="center" vertical="top" wrapText="1" shrinkToFit="1"/>
    </xf>
    <xf numFmtId="0" fontId="8" fillId="3" borderId="139" xfId="0" applyFont="1" applyFill="1" applyBorder="1" applyAlignment="1">
      <alignment horizontal="center" vertical="center" wrapText="1" shrinkToFit="1"/>
    </xf>
    <xf numFmtId="0" fontId="18" fillId="0" borderId="0" xfId="0" applyFont="1">
      <alignment vertical="center"/>
    </xf>
    <xf numFmtId="0" fontId="25" fillId="7" borderId="9" xfId="0" applyFont="1" applyFill="1" applyBorder="1" applyProtection="1">
      <alignment vertical="center"/>
      <protection locked="0"/>
    </xf>
    <xf numFmtId="0" fontId="55" fillId="0" borderId="0" xfId="0" applyFont="1">
      <alignment vertical="center"/>
    </xf>
    <xf numFmtId="0" fontId="23" fillId="0" borderId="0" xfId="0" applyFont="1">
      <alignment vertical="center"/>
    </xf>
    <xf numFmtId="0" fontId="0" fillId="0" borderId="0" xfId="0" applyAlignment="1" applyProtection="1">
      <alignment horizontal="left" vertical="center"/>
      <protection hidden="1"/>
    </xf>
    <xf numFmtId="0" fontId="10" fillId="0" borderId="0" xfId="0" applyFont="1" applyAlignment="1" applyProtection="1">
      <alignment horizontal="center" vertical="center"/>
      <protection hidden="1"/>
    </xf>
    <xf numFmtId="0" fontId="0" fillId="0" borderId="0" xfId="0" applyProtection="1">
      <alignment vertical="center"/>
      <protection hidden="1"/>
    </xf>
    <xf numFmtId="0" fontId="41" fillId="0" borderId="9" xfId="0" applyFont="1" applyBorder="1" applyAlignment="1" applyProtection="1">
      <alignment vertical="center" wrapText="1"/>
      <protection hidden="1"/>
    </xf>
    <xf numFmtId="0" fontId="16" fillId="0" borderId="9" xfId="0" applyFont="1" applyBorder="1" applyAlignment="1" applyProtection="1">
      <alignment vertical="center" wrapText="1"/>
      <protection hidden="1"/>
    </xf>
    <xf numFmtId="0" fontId="11" fillId="5" borderId="108" xfId="0" applyFont="1" applyFill="1" applyBorder="1" applyAlignment="1" applyProtection="1">
      <alignment horizontal="center" vertical="center" wrapText="1"/>
      <protection hidden="1"/>
    </xf>
    <xf numFmtId="0" fontId="11" fillId="5" borderId="61" xfId="0" applyFont="1" applyFill="1" applyBorder="1" applyAlignment="1" applyProtection="1">
      <alignment horizontal="center" vertical="center" wrapText="1"/>
      <protection hidden="1"/>
    </xf>
    <xf numFmtId="0" fontId="35" fillId="0" borderId="9" xfId="2" applyFont="1" applyBorder="1" applyAlignment="1" applyProtection="1">
      <alignment horizontal="left" vertical="center" indent="1"/>
      <protection hidden="1"/>
    </xf>
    <xf numFmtId="0" fontId="35" fillId="0" borderId="30" xfId="2" applyFont="1" applyBorder="1" applyAlignment="1" applyProtection="1">
      <alignment horizontal="left" vertical="center" indent="1"/>
      <protection hidden="1"/>
    </xf>
    <xf numFmtId="0" fontId="22" fillId="0" borderId="0" xfId="0" applyFont="1" applyAlignment="1" applyProtection="1">
      <alignment horizontal="center"/>
      <protection hidden="1"/>
    </xf>
    <xf numFmtId="0" fontId="24" fillId="0" borderId="0" xfId="0" applyFont="1" applyAlignment="1" applyProtection="1">
      <alignment horizontal="center" vertical="center"/>
      <protection hidden="1"/>
    </xf>
    <xf numFmtId="182" fontId="18" fillId="3" borderId="106" xfId="0" applyNumberFormat="1" applyFont="1" applyFill="1" applyBorder="1" applyAlignment="1">
      <alignment vertical="center" wrapText="1" shrinkToFit="1"/>
    </xf>
    <xf numFmtId="182" fontId="18" fillId="3" borderId="107" xfId="0" applyNumberFormat="1" applyFont="1" applyFill="1" applyBorder="1" applyAlignment="1">
      <alignment vertical="center" wrapText="1" shrinkToFit="1"/>
    </xf>
    <xf numFmtId="178" fontId="25" fillId="0" borderId="40" xfId="0" applyNumberFormat="1" applyFont="1" applyBorder="1" applyAlignment="1" applyProtection="1">
      <alignment horizontal="center" vertical="center" shrinkToFit="1"/>
      <protection locked="0"/>
    </xf>
    <xf numFmtId="178" fontId="25" fillId="0" borderId="41" xfId="0" applyNumberFormat="1" applyFont="1" applyBorder="1" applyAlignment="1" applyProtection="1">
      <alignment horizontal="center" vertical="center" shrinkToFit="1"/>
      <protection locked="0"/>
    </xf>
    <xf numFmtId="0" fontId="10" fillId="2" borderId="50" xfId="0" applyFont="1" applyFill="1" applyBorder="1">
      <alignment vertical="center"/>
    </xf>
    <xf numFmtId="0" fontId="10" fillId="2" borderId="51" xfId="0" applyFont="1" applyFill="1" applyBorder="1">
      <alignment vertical="center"/>
    </xf>
    <xf numFmtId="0" fontId="10" fillId="2" borderId="52" xfId="0" applyFont="1" applyFill="1" applyBorder="1">
      <alignment vertical="center"/>
    </xf>
    <xf numFmtId="49" fontId="21" fillId="0" borderId="101" xfId="0" applyNumberFormat="1" applyFont="1" applyBorder="1" applyProtection="1">
      <alignment vertical="center"/>
      <protection locked="0"/>
    </xf>
    <xf numFmtId="49" fontId="21" fillId="0" borderId="102" xfId="0" applyNumberFormat="1" applyFont="1" applyBorder="1" applyProtection="1">
      <alignment vertical="center"/>
      <protection locked="0"/>
    </xf>
    <xf numFmtId="49" fontId="21" fillId="0" borderId="105" xfId="0" applyNumberFormat="1" applyFont="1" applyBorder="1" applyProtection="1">
      <alignment vertical="center"/>
      <protection locked="0"/>
    </xf>
    <xf numFmtId="0" fontId="21" fillId="0" borderId="35" xfId="0" applyFont="1" applyBorder="1" applyProtection="1">
      <alignment vertical="center"/>
      <protection locked="0"/>
    </xf>
    <xf numFmtId="0" fontId="21" fillId="0" borderId="36" xfId="0" applyFont="1" applyBorder="1" applyProtection="1">
      <alignment vertical="center"/>
      <protection locked="0"/>
    </xf>
    <xf numFmtId="0" fontId="21" fillId="0" borderId="68" xfId="0" applyFont="1" applyBorder="1" applyProtection="1">
      <alignment vertical="center"/>
      <protection locked="0"/>
    </xf>
    <xf numFmtId="49" fontId="21" fillId="0" borderId="38" xfId="0" applyNumberFormat="1" applyFont="1" applyBorder="1" applyProtection="1">
      <alignment vertical="center"/>
      <protection locked="0"/>
    </xf>
    <xf numFmtId="49" fontId="21" fillId="0" borderId="39" xfId="0" applyNumberFormat="1" applyFont="1" applyBorder="1" applyProtection="1">
      <alignment vertical="center"/>
      <protection locked="0"/>
    </xf>
    <xf numFmtId="49" fontId="21" fillId="0" borderId="70" xfId="0" applyNumberFormat="1" applyFont="1" applyBorder="1" applyProtection="1">
      <alignment vertical="center"/>
      <protection locked="0"/>
    </xf>
    <xf numFmtId="49" fontId="21" fillId="0" borderId="40" xfId="0" applyNumberFormat="1" applyFont="1" applyBorder="1" applyProtection="1">
      <alignment vertical="center"/>
      <protection locked="0"/>
    </xf>
    <xf numFmtId="49" fontId="21" fillId="0" borderId="41" xfId="0" applyNumberFormat="1" applyFont="1" applyBorder="1" applyProtection="1">
      <alignment vertical="center"/>
      <protection locked="0"/>
    </xf>
    <xf numFmtId="49" fontId="21" fillId="0" borderId="76" xfId="0" applyNumberFormat="1" applyFont="1" applyBorder="1" applyProtection="1">
      <alignment vertical="center"/>
      <protection locked="0"/>
    </xf>
    <xf numFmtId="0" fontId="21" fillId="0" borderId="38" xfId="0" applyFont="1" applyBorder="1" applyProtection="1">
      <alignment vertical="center"/>
      <protection locked="0"/>
    </xf>
    <xf numFmtId="0" fontId="21" fillId="0" borderId="39" xfId="0" applyFont="1" applyBorder="1" applyProtection="1">
      <alignment vertical="center"/>
      <protection locked="0"/>
    </xf>
    <xf numFmtId="0" fontId="21" fillId="0" borderId="70" xfId="0" applyFont="1" applyBorder="1" applyProtection="1">
      <alignment vertical="center"/>
      <protection locked="0"/>
    </xf>
    <xf numFmtId="0" fontId="18" fillId="3" borderId="72" xfId="0" applyFont="1" applyFill="1" applyBorder="1" applyAlignment="1">
      <alignment horizontal="left" vertical="center" shrinkToFit="1"/>
    </xf>
    <xf numFmtId="0" fontId="18" fillId="3" borderId="64" xfId="0" applyFont="1" applyFill="1" applyBorder="1" applyAlignment="1">
      <alignment horizontal="left" vertical="center" shrinkToFit="1"/>
    </xf>
    <xf numFmtId="0" fontId="18" fillId="3" borderId="67" xfId="0" applyFont="1" applyFill="1" applyBorder="1">
      <alignment vertical="center"/>
    </xf>
    <xf numFmtId="0" fontId="18" fillId="3" borderId="34" xfId="0" applyFont="1" applyFill="1" applyBorder="1">
      <alignment vertical="center"/>
    </xf>
    <xf numFmtId="0" fontId="19" fillId="0" borderId="35" xfId="0" applyFont="1" applyBorder="1" applyProtection="1">
      <alignment vertical="center"/>
      <protection locked="0"/>
    </xf>
    <xf numFmtId="0" fontId="19" fillId="0" borderId="36" xfId="0" applyFont="1" applyBorder="1" applyProtection="1">
      <alignment vertical="center"/>
      <protection locked="0"/>
    </xf>
    <xf numFmtId="0" fontId="19" fillId="0" borderId="68" xfId="0" applyFont="1" applyBorder="1" applyProtection="1">
      <alignment vertical="center"/>
      <protection locked="0"/>
    </xf>
    <xf numFmtId="178" fontId="20" fillId="0" borderId="38" xfId="0" applyNumberFormat="1" applyFont="1" applyBorder="1" applyAlignment="1" applyProtection="1">
      <alignment horizontal="center" vertical="center" shrinkToFit="1"/>
      <protection locked="0"/>
    </xf>
    <xf numFmtId="178" fontId="20" fillId="0" borderId="39" xfId="0" applyNumberFormat="1" applyFont="1" applyBorder="1" applyAlignment="1" applyProtection="1">
      <alignment horizontal="center" vertical="center" shrinkToFit="1"/>
      <protection locked="0"/>
    </xf>
    <xf numFmtId="0" fontId="21" fillId="0" borderId="65"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21" fillId="0" borderId="73" xfId="0" applyFont="1" applyBorder="1" applyAlignment="1" applyProtection="1">
      <alignment vertical="center" wrapText="1"/>
      <protection locked="0"/>
    </xf>
    <xf numFmtId="0" fontId="18" fillId="3" borderId="69" xfId="0" applyFont="1" applyFill="1" applyBorder="1">
      <alignment vertical="center"/>
    </xf>
    <xf numFmtId="0" fontId="18" fillId="3" borderId="37" xfId="0" applyFont="1" applyFill="1" applyBorder="1">
      <alignment vertical="center"/>
    </xf>
    <xf numFmtId="0" fontId="18" fillId="0" borderId="38" xfId="0" applyFont="1" applyBorder="1" applyAlignment="1" applyProtection="1">
      <alignment vertical="center" wrapText="1"/>
      <protection locked="0"/>
    </xf>
    <xf numFmtId="0" fontId="18" fillId="0" borderId="39" xfId="0" applyFont="1" applyBorder="1" applyAlignment="1" applyProtection="1">
      <alignment vertical="center" wrapText="1"/>
      <protection locked="0"/>
    </xf>
    <xf numFmtId="0" fontId="18" fillId="0" borderId="70" xfId="0" applyFont="1" applyBorder="1" applyAlignment="1" applyProtection="1">
      <alignment vertical="center" wrapText="1"/>
      <protection locked="0"/>
    </xf>
    <xf numFmtId="0" fontId="19" fillId="0" borderId="38" xfId="0" applyFont="1" applyBorder="1" applyProtection="1">
      <alignment vertical="center"/>
      <protection locked="0"/>
    </xf>
    <xf numFmtId="0" fontId="19" fillId="0" borderId="39" xfId="0" applyFont="1" applyBorder="1" applyProtection="1">
      <alignment vertical="center"/>
      <protection locked="0"/>
    </xf>
    <xf numFmtId="0" fontId="19" fillId="0" borderId="70" xfId="0" applyFont="1" applyBorder="1" applyProtection="1">
      <alignment vertical="center"/>
      <protection locked="0"/>
    </xf>
    <xf numFmtId="0" fontId="18" fillId="3" borderId="69" xfId="0" applyFont="1" applyFill="1" applyBorder="1" applyAlignment="1">
      <alignment horizontal="left" vertical="center" shrinkToFit="1"/>
    </xf>
    <xf numFmtId="0" fontId="18" fillId="3" borderId="37" xfId="0" applyFont="1" applyFill="1" applyBorder="1" applyAlignment="1">
      <alignment horizontal="left" vertical="center" shrinkToFit="1"/>
    </xf>
    <xf numFmtId="0" fontId="18" fillId="3" borderId="72" xfId="0" applyFont="1" applyFill="1" applyBorder="1" applyAlignment="1">
      <alignment vertical="center" shrinkToFit="1"/>
    </xf>
    <xf numFmtId="0" fontId="18" fillId="3" borderId="64" xfId="0" applyFont="1" applyFill="1" applyBorder="1" applyAlignment="1">
      <alignment vertical="center" shrinkToFit="1"/>
    </xf>
    <xf numFmtId="0" fontId="11" fillId="3" borderId="77" xfId="0" applyFont="1" applyFill="1" applyBorder="1" applyAlignment="1">
      <alignment vertical="center" wrapText="1"/>
    </xf>
    <xf numFmtId="0" fontId="11" fillId="3" borderId="74" xfId="0" applyFont="1" applyFill="1" applyBorder="1" applyAlignment="1">
      <alignment vertical="center" wrapText="1"/>
    </xf>
    <xf numFmtId="0" fontId="11" fillId="3" borderId="75" xfId="0" applyFont="1" applyFill="1" applyBorder="1" applyAlignment="1">
      <alignment vertical="center" wrapText="1"/>
    </xf>
    <xf numFmtId="0" fontId="21" fillId="0" borderId="38" xfId="0" applyFont="1" applyBorder="1" applyAlignment="1" applyProtection="1">
      <alignment vertical="center" wrapText="1"/>
      <protection locked="0"/>
    </xf>
    <xf numFmtId="0" fontId="21" fillId="0" borderId="39" xfId="0" applyFont="1" applyBorder="1" applyAlignment="1" applyProtection="1">
      <alignment vertical="center" wrapText="1"/>
      <protection locked="0"/>
    </xf>
    <xf numFmtId="0" fontId="21" fillId="0" borderId="70" xfId="0" applyFont="1" applyBorder="1" applyAlignment="1" applyProtection="1">
      <alignmen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70" xfId="0" applyFont="1" applyBorder="1" applyAlignment="1" applyProtection="1">
      <alignment horizontal="left" vertical="center" wrapText="1"/>
      <protection locked="0"/>
    </xf>
    <xf numFmtId="0" fontId="21" fillId="0" borderId="65"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73" xfId="0" applyFont="1" applyBorder="1" applyAlignment="1" applyProtection="1">
      <alignment vertical="center" shrinkToFit="1"/>
      <protection locked="0"/>
    </xf>
    <xf numFmtId="0" fontId="11" fillId="3" borderId="80" xfId="0" applyFont="1" applyFill="1" applyBorder="1" applyAlignment="1">
      <alignment vertical="center" wrapText="1"/>
    </xf>
    <xf numFmtId="0" fontId="21" fillId="0" borderId="103" xfId="0" applyFont="1" applyBorder="1" applyAlignment="1" applyProtection="1">
      <alignment vertical="center" wrapText="1"/>
      <protection locked="0"/>
    </xf>
    <xf numFmtId="0" fontId="21" fillId="0" borderId="82" xfId="0" applyFont="1" applyBorder="1" applyAlignment="1" applyProtection="1">
      <alignment vertical="center" wrapText="1"/>
      <protection locked="0"/>
    </xf>
    <xf numFmtId="0" fontId="21" fillId="0" borderId="83" xfId="0" applyFont="1" applyBorder="1" applyAlignment="1" applyProtection="1">
      <alignment vertical="center" wrapText="1"/>
      <protection locked="0"/>
    </xf>
    <xf numFmtId="0" fontId="11" fillId="3" borderId="78" xfId="0" applyFont="1" applyFill="1" applyBorder="1" applyAlignment="1">
      <alignment vertical="center" wrapText="1"/>
    </xf>
    <xf numFmtId="0" fontId="21" fillId="0" borderId="43" xfId="0" applyFont="1" applyBorder="1" applyAlignment="1" applyProtection="1">
      <alignment vertical="center" wrapText="1"/>
      <protection locked="0"/>
    </xf>
    <xf numFmtId="0" fontId="21" fillId="0" borderId="44" xfId="0" applyFont="1" applyBorder="1" applyAlignment="1" applyProtection="1">
      <alignment vertical="center" wrapText="1"/>
      <protection locked="0"/>
    </xf>
    <xf numFmtId="0" fontId="21" fillId="0" borderId="79" xfId="0" applyFont="1" applyBorder="1" applyAlignment="1" applyProtection="1">
      <alignment vertical="center" wrapText="1"/>
      <protection locked="0"/>
    </xf>
    <xf numFmtId="179" fontId="21" fillId="0" borderId="40" xfId="0" applyNumberFormat="1" applyFont="1" applyBorder="1" applyAlignment="1" applyProtection="1">
      <alignment horizontal="left" vertical="center" shrinkToFit="1"/>
      <protection locked="0"/>
    </xf>
    <xf numFmtId="179" fontId="21" fillId="0" borderId="41" xfId="0" applyNumberFormat="1" applyFont="1" applyBorder="1" applyAlignment="1" applyProtection="1">
      <alignment horizontal="left" vertical="center" shrinkToFit="1"/>
      <protection locked="0"/>
    </xf>
    <xf numFmtId="179" fontId="21" fillId="0" borderId="41" xfId="0" applyNumberFormat="1" applyFont="1" applyBorder="1" applyAlignment="1" applyProtection="1">
      <alignment horizontal="center" vertical="center" shrinkToFit="1"/>
      <protection hidden="1"/>
    </xf>
    <xf numFmtId="179" fontId="21" fillId="0" borderId="76" xfId="0" applyNumberFormat="1" applyFont="1" applyBorder="1" applyAlignment="1" applyProtection="1">
      <alignment horizontal="center" vertical="center" shrinkToFit="1"/>
      <protection hidden="1"/>
    </xf>
    <xf numFmtId="0" fontId="11" fillId="3" borderId="104" xfId="0" applyFont="1" applyFill="1" applyBorder="1" applyAlignment="1">
      <alignment vertical="center" wrapText="1"/>
    </xf>
    <xf numFmtId="0" fontId="40" fillId="6" borderId="0" xfId="0" applyFont="1" applyFill="1" applyAlignment="1">
      <alignment horizontal="left" vertical="top" wrapText="1" shrinkToFit="1"/>
    </xf>
    <xf numFmtId="176" fontId="37" fillId="6" borderId="109" xfId="0" applyNumberFormat="1" applyFont="1" applyFill="1" applyBorder="1" applyAlignment="1">
      <alignment horizontal="center" vertical="center" wrapText="1"/>
    </xf>
    <xf numFmtId="176" fontId="37" fillId="6" borderId="111" xfId="0" applyNumberFormat="1" applyFont="1" applyFill="1" applyBorder="1" applyAlignment="1">
      <alignment horizontal="center" vertical="center" wrapText="1"/>
    </xf>
    <xf numFmtId="0" fontId="40" fillId="6" borderId="0" xfId="0" applyFont="1" applyFill="1" applyAlignment="1">
      <alignment horizontal="left" vertical="center" wrapText="1" shrinkToFit="1"/>
    </xf>
    <xf numFmtId="0" fontId="40" fillId="6" borderId="142" xfId="0" applyFont="1" applyFill="1" applyBorder="1" applyAlignment="1">
      <alignment horizontal="left" vertical="center" wrapText="1" shrinkToFit="1"/>
    </xf>
    <xf numFmtId="0" fontId="11" fillId="3" borderId="123"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23" fillId="0" borderId="113" xfId="0" applyFont="1" applyBorder="1" applyAlignment="1">
      <alignment vertical="center" shrinkToFit="1"/>
    </xf>
    <xf numFmtId="0" fontId="11" fillId="3" borderId="55" xfId="0" applyFont="1" applyFill="1" applyBorder="1" applyAlignment="1">
      <alignment horizontal="center" vertical="center" shrinkToFit="1"/>
    </xf>
    <xf numFmtId="0" fontId="11" fillId="3" borderId="57" xfId="0" applyFont="1" applyFill="1" applyBorder="1" applyAlignment="1">
      <alignment horizontal="center" vertical="center" shrinkToFit="1"/>
    </xf>
    <xf numFmtId="176" fontId="11" fillId="0" borderId="94" xfId="0" applyNumberFormat="1" applyFont="1" applyBorder="1" applyAlignment="1">
      <alignment horizontal="right" vertical="center" indent="1"/>
    </xf>
    <xf numFmtId="176" fontId="11" fillId="0" borderId="54" xfId="0" applyNumberFormat="1" applyFont="1" applyBorder="1" applyAlignment="1">
      <alignment horizontal="right" vertical="center" indent="1"/>
    </xf>
    <xf numFmtId="0" fontId="11" fillId="0" borderId="95" xfId="0" applyFont="1" applyBorder="1" applyAlignment="1">
      <alignment horizontal="right" vertical="center" indent="1"/>
    </xf>
    <xf numFmtId="176" fontId="11" fillId="0" borderId="88" xfId="0" applyNumberFormat="1" applyFont="1" applyBorder="1" applyAlignment="1">
      <alignment horizontal="right" vertical="center" indent="1"/>
    </xf>
    <xf numFmtId="176" fontId="11" fillId="0" borderId="90" xfId="0" applyNumberFormat="1" applyFont="1" applyBorder="1" applyAlignment="1">
      <alignment horizontal="right" vertical="center" indent="1"/>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38" fontId="11" fillId="0" borderId="6" xfId="1" applyFont="1" applyBorder="1" applyAlignment="1" applyProtection="1">
      <alignment vertical="center" shrinkToFit="1"/>
    </xf>
    <xf numFmtId="38" fontId="11" fillId="0" borderId="8" xfId="1" applyFont="1" applyBorder="1" applyAlignment="1" applyProtection="1">
      <alignment vertical="center" shrinkToFit="1"/>
    </xf>
    <xf numFmtId="0" fontId="11" fillId="3" borderId="96" xfId="0" applyFont="1" applyFill="1" applyBorder="1" applyAlignment="1">
      <alignment horizontal="center" vertical="center"/>
    </xf>
    <xf numFmtId="0" fontId="11" fillId="3" borderId="21" xfId="0" applyFont="1" applyFill="1" applyBorder="1" applyAlignment="1">
      <alignment horizontal="center" vertical="center"/>
    </xf>
    <xf numFmtId="0" fontId="11" fillId="0" borderId="24" xfId="0" applyFont="1" applyBorder="1" applyAlignment="1">
      <alignment horizontal="center" vertical="center"/>
    </xf>
    <xf numFmtId="38" fontId="11" fillId="0" borderId="89" xfId="1" applyFont="1" applyBorder="1" applyAlignment="1" applyProtection="1">
      <alignment vertical="center" shrinkToFit="1"/>
    </xf>
    <xf numFmtId="38" fontId="11" fillId="0" borderId="91" xfId="1" applyFont="1" applyBorder="1" applyAlignment="1" applyProtection="1">
      <alignment vertical="center" shrinkToFit="1"/>
    </xf>
    <xf numFmtId="38" fontId="11" fillId="0" borderId="17" xfId="1" applyFont="1" applyBorder="1" applyAlignment="1" applyProtection="1">
      <alignment vertical="center" shrinkToFit="1"/>
    </xf>
    <xf numFmtId="38" fontId="11" fillId="0" borderId="19" xfId="1" applyFont="1" applyBorder="1" applyAlignment="1" applyProtection="1">
      <alignment vertical="center" shrinkToFit="1"/>
    </xf>
    <xf numFmtId="0" fontId="13" fillId="0" borderId="14" xfId="0" applyFont="1" applyBorder="1" applyAlignment="1">
      <alignment horizontal="center" vertical="top" shrinkToFit="1"/>
    </xf>
    <xf numFmtId="0" fontId="13" fillId="0" borderId="22" xfId="0" applyFont="1" applyBorder="1" applyAlignment="1">
      <alignment horizontal="center" vertical="top" shrinkToFit="1"/>
    </xf>
    <xf numFmtId="0" fontId="11" fillId="0" borderId="60" xfId="0" applyFont="1" applyBorder="1" applyAlignment="1" applyProtection="1">
      <alignment vertical="top" wrapText="1"/>
      <protection locked="0"/>
    </xf>
    <xf numFmtId="0" fontId="11" fillId="0" borderId="61" xfId="0" applyFont="1" applyBorder="1" applyAlignment="1" applyProtection="1">
      <alignment vertical="top" wrapText="1"/>
      <protection locked="0"/>
    </xf>
    <xf numFmtId="0" fontId="0" fillId="0" borderId="62" xfId="0" applyBorder="1" applyAlignment="1" applyProtection="1">
      <alignment vertical="center" wrapText="1"/>
      <protection locked="0"/>
    </xf>
    <xf numFmtId="177" fontId="0" fillId="0" borderId="0" xfId="0" applyNumberFormat="1" applyAlignment="1" applyProtection="1">
      <alignment horizontal="right" vertical="center"/>
      <protection locked="0"/>
    </xf>
    <xf numFmtId="177" fontId="11" fillId="0" borderId="0" xfId="0" applyNumberFormat="1" applyFont="1" applyAlignment="1" applyProtection="1">
      <alignment horizontal="right" vertical="center"/>
      <protection locked="0"/>
    </xf>
    <xf numFmtId="0" fontId="11" fillId="0" borderId="9" xfId="0" applyFont="1" applyBorder="1" applyAlignment="1">
      <alignment horizontal="left" vertical="center" wrapText="1" indent="1"/>
    </xf>
    <xf numFmtId="38" fontId="11" fillId="0" borderId="124" xfId="1" applyFont="1" applyBorder="1" applyAlignment="1" applyProtection="1">
      <alignment vertical="center" shrinkToFit="1"/>
    </xf>
    <xf numFmtId="38" fontId="11" fillId="0" borderId="125" xfId="1" applyFont="1" applyBorder="1" applyAlignment="1" applyProtection="1">
      <alignment vertical="center" shrinkToFit="1"/>
    </xf>
    <xf numFmtId="0" fontId="11" fillId="3" borderId="14"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1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3" borderId="27"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11" fillId="3" borderId="84" xfId="0" applyFont="1" applyFill="1" applyBorder="1" applyAlignment="1">
      <alignment horizontal="center" vertical="center" shrinkToFit="1"/>
    </xf>
    <xf numFmtId="0" fontId="11" fillId="3" borderId="2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19"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176" fontId="11" fillId="0" borderId="23" xfId="0" applyNumberFormat="1" applyFont="1" applyBorder="1" applyAlignment="1">
      <alignment horizontal="right" vertical="center" indent="1" shrinkToFit="1"/>
    </xf>
    <xf numFmtId="176" fontId="11" fillId="0" borderId="88" xfId="0" applyNumberFormat="1" applyFont="1" applyBorder="1" applyAlignment="1">
      <alignment horizontal="right" vertical="center" indent="1" shrinkToFit="1"/>
    </xf>
    <xf numFmtId="0" fontId="11" fillId="3" borderId="31" xfId="0" applyFont="1" applyFill="1" applyBorder="1" applyAlignment="1">
      <alignment horizontal="center" vertical="center"/>
    </xf>
    <xf numFmtId="0" fontId="36" fillId="0" borderId="0" xfId="0" applyFont="1" applyAlignment="1">
      <alignment horizontal="center" vertical="center"/>
    </xf>
    <xf numFmtId="0" fontId="40" fillId="6" borderId="0" xfId="0" applyFont="1" applyFill="1" applyAlignment="1">
      <alignment vertical="center" wrapText="1" shrinkToFit="1"/>
    </xf>
    <xf numFmtId="176" fontId="11" fillId="0" borderId="14" xfId="0" applyNumberFormat="1" applyFont="1" applyBorder="1" applyAlignment="1">
      <alignment horizontal="right" vertical="center" wrapText="1" indent="1"/>
    </xf>
    <xf numFmtId="176" fontId="11" fillId="0" borderId="15" xfId="0" applyNumberFormat="1" applyFont="1" applyBorder="1" applyAlignment="1">
      <alignment horizontal="right" vertical="center" wrapText="1" indent="1"/>
    </xf>
    <xf numFmtId="176" fontId="11" fillId="0" borderId="22" xfId="0" applyNumberFormat="1" applyFont="1" applyBorder="1" applyAlignment="1">
      <alignment horizontal="right" vertical="center" wrapText="1" indent="1"/>
    </xf>
    <xf numFmtId="176" fontId="11" fillId="0" borderId="17" xfId="0" applyNumberFormat="1" applyFont="1" applyBorder="1" applyAlignment="1">
      <alignment horizontal="right" vertical="center" wrapText="1" indent="1"/>
    </xf>
    <xf numFmtId="176" fontId="11" fillId="0" borderId="18" xfId="0" applyNumberFormat="1" applyFont="1" applyBorder="1" applyAlignment="1">
      <alignment horizontal="right" vertical="center" wrapText="1" indent="1"/>
    </xf>
    <xf numFmtId="176" fontId="11" fillId="0" borderId="91" xfId="0" applyNumberFormat="1" applyFont="1" applyBorder="1" applyAlignment="1">
      <alignment horizontal="righ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3" xfId="0" applyFont="1" applyBorder="1" applyAlignment="1">
      <alignment horizontal="left" vertical="center" wrapText="1" indent="1"/>
    </xf>
    <xf numFmtId="0" fontId="9" fillId="0" borderId="0" xfId="0" applyFont="1" applyAlignment="1">
      <alignment horizontal="left" vertical="center" wrapText="1"/>
    </xf>
    <xf numFmtId="0" fontId="0" fillId="0" borderId="0" xfId="0" applyAlignment="1" applyProtection="1">
      <alignment horizontal="right" vertical="center"/>
      <protection locked="0"/>
    </xf>
    <xf numFmtId="0" fontId="9" fillId="0" borderId="0" xfId="0" applyFont="1" applyAlignment="1">
      <alignment horizontal="left" vertical="top" wrapText="1"/>
    </xf>
    <xf numFmtId="0" fontId="11" fillId="3" borderId="25" xfId="0" applyFont="1" applyFill="1" applyBorder="1" applyAlignment="1">
      <alignment horizontal="center" vertical="center" shrinkToFit="1"/>
    </xf>
    <xf numFmtId="0" fontId="11" fillId="0" borderId="11" xfId="0" applyFont="1" applyBorder="1" applyAlignment="1">
      <alignment horizontal="left" vertical="center" indent="1"/>
    </xf>
    <xf numFmtId="0" fontId="11" fillId="0" borderId="12" xfId="0" applyFont="1" applyBorder="1" applyAlignment="1">
      <alignment horizontal="left" vertical="center" indent="1"/>
    </xf>
    <xf numFmtId="0" fontId="11" fillId="0" borderId="13" xfId="0" applyFont="1" applyBorder="1" applyAlignment="1">
      <alignment horizontal="left" vertical="center" indent="1"/>
    </xf>
    <xf numFmtId="0" fontId="16" fillId="0" borderId="7" xfId="0" applyFont="1" applyBorder="1" applyAlignment="1">
      <alignment horizontal="left" vertical="center" shrinkToFit="1"/>
    </xf>
    <xf numFmtId="0" fontId="19" fillId="0" borderId="4" xfId="0" applyFont="1" applyBorder="1" applyAlignment="1">
      <alignment horizontal="left" vertical="top" wrapText="1"/>
    </xf>
    <xf numFmtId="0" fontId="19" fillId="0" borderId="0" xfId="0" applyFont="1" applyAlignment="1">
      <alignment horizontal="left" vertical="top" wrapText="1"/>
    </xf>
    <xf numFmtId="0" fontId="6" fillId="0" borderId="14"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11" fillId="3" borderId="6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0" xfId="0" applyFont="1" applyFill="1" applyBorder="1" applyAlignment="1">
      <alignment horizontal="center" vertical="center" shrinkToFit="1"/>
    </xf>
    <xf numFmtId="0" fontId="11" fillId="0" borderId="5" xfId="0" applyFont="1" applyBorder="1" applyAlignment="1">
      <alignment horizontal="center" vertical="center" shrinkToFit="1"/>
    </xf>
    <xf numFmtId="0" fontId="11" fillId="3" borderId="17" xfId="0" applyFont="1" applyFill="1" applyBorder="1" applyAlignment="1">
      <alignment horizontal="center" vertical="center" shrinkToFit="1"/>
    </xf>
    <xf numFmtId="0" fontId="11" fillId="0" borderId="91" xfId="0" applyFont="1" applyBorder="1" applyAlignment="1">
      <alignment horizontal="center" vertical="center" shrinkToFit="1"/>
    </xf>
    <xf numFmtId="0" fontId="11" fillId="3" borderId="32" xfId="0" applyFont="1" applyFill="1" applyBorder="1" applyAlignment="1">
      <alignment horizontal="center" vertical="center" shrinkToFit="1"/>
    </xf>
    <xf numFmtId="0" fontId="11" fillId="3" borderId="2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176" fontId="11" fillId="0" borderId="14" xfId="0" applyNumberFormat="1" applyFont="1" applyBorder="1" applyAlignment="1">
      <alignment horizontal="right" vertical="center" indent="1"/>
    </xf>
    <xf numFmtId="176" fontId="11" fillId="0" borderId="15" xfId="0" applyNumberFormat="1" applyFont="1" applyBorder="1" applyAlignment="1">
      <alignment horizontal="right" vertical="center" indent="1"/>
    </xf>
    <xf numFmtId="176" fontId="11" fillId="0" borderId="22" xfId="0" applyNumberFormat="1" applyFont="1" applyBorder="1" applyAlignment="1">
      <alignment horizontal="right" vertical="center" indent="1"/>
    </xf>
    <xf numFmtId="176" fontId="11" fillId="0" borderId="17" xfId="0" applyNumberFormat="1" applyFont="1" applyBorder="1" applyAlignment="1">
      <alignment horizontal="right" vertical="center" indent="1"/>
    </xf>
    <xf numFmtId="176" fontId="11" fillId="0" borderId="18" xfId="0" applyNumberFormat="1" applyFont="1" applyBorder="1" applyAlignment="1">
      <alignment horizontal="right" vertical="center" indent="1"/>
    </xf>
    <xf numFmtId="176" fontId="11" fillId="0" borderId="91" xfId="0" applyNumberFormat="1" applyFont="1" applyBorder="1" applyAlignment="1">
      <alignment horizontal="right" vertical="center" indent="1"/>
    </xf>
    <xf numFmtId="0" fontId="11" fillId="3" borderId="25" xfId="0" applyFont="1" applyFill="1" applyBorder="1" applyAlignment="1">
      <alignment horizontal="center" vertical="center" wrapText="1" shrinkToFit="1"/>
    </xf>
    <xf numFmtId="0" fontId="11" fillId="3" borderId="26" xfId="0" applyFont="1" applyFill="1" applyBorder="1" applyAlignment="1">
      <alignment horizontal="center" vertical="center" wrapText="1" shrinkToFit="1"/>
    </xf>
    <xf numFmtId="0" fontId="11" fillId="3" borderId="1"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89" xfId="0" applyFont="1" applyFill="1" applyBorder="1" applyAlignment="1">
      <alignment horizontal="center" vertical="center" shrinkToFit="1"/>
    </xf>
    <xf numFmtId="0" fontId="11" fillId="3" borderId="91"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85" xfId="0" applyFont="1" applyFill="1" applyBorder="1" applyAlignment="1">
      <alignment horizontal="center" vertical="center" shrinkToFit="1"/>
    </xf>
    <xf numFmtId="176" fontId="11" fillId="0" borderId="11" xfId="0" applyNumberFormat="1" applyFont="1" applyBorder="1" applyAlignment="1">
      <alignment horizontal="right" vertical="center" indent="1"/>
    </xf>
    <xf numFmtId="176" fontId="11" fillId="0" borderId="12" xfId="0" applyNumberFormat="1" applyFont="1" applyBorder="1" applyAlignment="1">
      <alignment horizontal="right" vertical="center" indent="1"/>
    </xf>
    <xf numFmtId="176" fontId="11" fillId="0" borderId="33" xfId="0" applyNumberFormat="1" applyFont="1" applyBorder="1" applyAlignment="1">
      <alignment horizontal="right" vertical="center" indent="1"/>
    </xf>
    <xf numFmtId="0" fontId="23" fillId="0" borderId="0" xfId="0" applyFont="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49" fillId="0" borderId="0" xfId="0" applyFont="1" applyAlignment="1" applyProtection="1">
      <alignment horizontal="left" vertical="top" wrapText="1"/>
      <protection hidden="1"/>
    </xf>
    <xf numFmtId="0" fontId="8" fillId="3" borderId="96" xfId="0" applyFont="1" applyFill="1" applyBorder="1" applyAlignment="1" applyProtection="1">
      <alignment horizontal="center" vertical="center" shrinkToFit="1"/>
      <protection hidden="1"/>
    </xf>
    <xf numFmtId="0" fontId="8" fillId="3" borderId="21" xfId="0" applyFont="1" applyFill="1" applyBorder="1" applyAlignment="1" applyProtection="1">
      <alignment horizontal="center" vertical="center" shrinkToFit="1"/>
      <protection hidden="1"/>
    </xf>
    <xf numFmtId="0" fontId="8" fillId="3" borderId="136" xfId="0" applyFont="1" applyFill="1" applyBorder="1" applyAlignment="1" applyProtection="1">
      <alignment horizontal="center" vertical="center" shrinkToFit="1"/>
      <protection hidden="1"/>
    </xf>
    <xf numFmtId="0" fontId="8" fillId="3" borderId="24" xfId="0" applyFont="1" applyFill="1" applyBorder="1" applyAlignment="1" applyProtection="1">
      <alignment horizontal="center" vertical="center" shrinkToFit="1"/>
      <protection hidden="1"/>
    </xf>
    <xf numFmtId="0" fontId="42" fillId="0" borderId="0" xfId="0" applyFont="1" applyAlignment="1" applyProtection="1">
      <alignment horizontal="left" vertical="top" wrapText="1"/>
      <protection hidden="1"/>
    </xf>
    <xf numFmtId="0" fontId="8" fillId="0" borderId="92" xfId="0" applyFont="1" applyBorder="1" applyAlignment="1" applyProtection="1">
      <alignment horizontal="left" vertical="center" wrapText="1"/>
      <protection hidden="1"/>
    </xf>
    <xf numFmtId="0" fontId="8" fillId="3" borderId="11" xfId="0" applyFont="1" applyFill="1" applyBorder="1" applyAlignment="1" applyProtection="1">
      <alignment horizontal="center" vertical="center" shrinkToFit="1"/>
      <protection hidden="1"/>
    </xf>
    <xf numFmtId="0" fontId="8" fillId="3" borderId="12" xfId="0" applyFont="1" applyFill="1" applyBorder="1" applyAlignment="1" applyProtection="1">
      <alignment horizontal="center" vertical="center" shrinkToFit="1"/>
      <protection hidden="1"/>
    </xf>
    <xf numFmtId="0" fontId="8" fillId="3" borderId="13" xfId="0" applyFont="1" applyFill="1" applyBorder="1" applyAlignment="1" applyProtection="1">
      <alignment horizontal="center" vertical="center" shrinkToFit="1"/>
      <protection hidden="1"/>
    </xf>
    <xf numFmtId="0" fontId="8" fillId="3" borderId="9" xfId="0" applyFont="1" applyFill="1" applyBorder="1" applyAlignment="1" applyProtection="1">
      <alignment horizontal="center" vertical="center" shrinkToFit="1"/>
      <protection hidden="1"/>
    </xf>
    <xf numFmtId="0" fontId="8" fillId="3" borderId="11" xfId="0" applyFont="1" applyFill="1" applyBorder="1" applyAlignment="1" applyProtection="1">
      <alignment horizontal="center" vertical="center" wrapText="1" shrinkToFit="1"/>
      <protection hidden="1"/>
    </xf>
    <xf numFmtId="0" fontId="8" fillId="3" borderId="13" xfId="0" applyFont="1" applyFill="1" applyBorder="1" applyAlignment="1" applyProtection="1">
      <alignment horizontal="center" vertical="center" wrapText="1" shrinkToFit="1"/>
      <protection hidden="1"/>
    </xf>
    <xf numFmtId="0" fontId="0" fillId="0" borderId="0" xfId="0"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6" fillId="0" borderId="0" xfId="0" applyFont="1" applyAlignment="1" applyProtection="1">
      <alignment horizontal="left" wrapText="1"/>
      <protection hidden="1"/>
    </xf>
    <xf numFmtId="178" fontId="8" fillId="0" borderId="11" xfId="0" applyNumberFormat="1" applyFont="1" applyBorder="1" applyAlignment="1" applyProtection="1">
      <alignment horizontal="center" vertical="center" wrapText="1"/>
      <protection locked="0"/>
    </xf>
    <xf numFmtId="178" fontId="8" fillId="0" borderId="13" xfId="0" applyNumberFormat="1" applyFont="1" applyBorder="1" applyAlignment="1" applyProtection="1">
      <alignment horizontal="center" vertical="center" wrapText="1"/>
      <protection locked="0"/>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13" xfId="0" applyFont="1" applyBorder="1" applyAlignment="1">
      <alignment vertical="center" shrinkToFit="1"/>
    </xf>
    <xf numFmtId="0" fontId="23" fillId="0" borderId="113" xfId="0" applyFont="1" applyBorder="1">
      <alignment vertical="center"/>
    </xf>
    <xf numFmtId="0" fontId="38" fillId="6" borderId="0" xfId="0" applyFont="1" applyFill="1" applyAlignment="1">
      <alignment vertical="center" wrapText="1" shrinkToFit="1"/>
    </xf>
    <xf numFmtId="0" fontId="19" fillId="0" borderId="4" xfId="0" applyFont="1" applyBorder="1" applyAlignment="1">
      <alignment horizontal="left" vertical="top" wrapText="1" indent="1"/>
    </xf>
    <xf numFmtId="0" fontId="19" fillId="0" borderId="0" xfId="0" applyFont="1" applyAlignment="1">
      <alignment horizontal="left" vertical="top" wrapText="1" indent="1"/>
    </xf>
    <xf numFmtId="0" fontId="16" fillId="0" borderId="7" xfId="0" applyFont="1" applyBorder="1" applyAlignment="1">
      <alignment vertical="center" shrinkToFit="1"/>
    </xf>
    <xf numFmtId="176" fontId="37" fillId="6" borderId="110" xfId="0" applyNumberFormat="1" applyFont="1" applyFill="1" applyBorder="1" applyAlignment="1">
      <alignment horizontal="center" vertical="center" wrapText="1"/>
    </xf>
    <xf numFmtId="176" fontId="37" fillId="6" borderId="112" xfId="0" applyNumberFormat="1" applyFont="1" applyFill="1" applyBorder="1" applyAlignment="1">
      <alignment horizontal="center" vertical="center" wrapText="1"/>
    </xf>
    <xf numFmtId="176" fontId="0" fillId="0" borderId="14" xfId="0" applyNumberFormat="1" applyBorder="1" applyAlignment="1">
      <alignment horizontal="right" vertical="center" indent="1"/>
    </xf>
    <xf numFmtId="176" fontId="0" fillId="0" borderId="15" xfId="0" applyNumberFormat="1" applyBorder="1" applyAlignment="1">
      <alignment horizontal="right" vertical="center" indent="1"/>
    </xf>
    <xf numFmtId="176" fontId="0" fillId="0" borderId="22" xfId="0" applyNumberFormat="1" applyBorder="1" applyAlignment="1">
      <alignment horizontal="right" vertical="center" indent="1"/>
    </xf>
    <xf numFmtId="176" fontId="0" fillId="0" borderId="17" xfId="0" applyNumberFormat="1" applyBorder="1" applyAlignment="1">
      <alignment horizontal="right" vertical="center" indent="1"/>
    </xf>
    <xf numFmtId="176" fontId="0" fillId="0" borderId="18" xfId="0" applyNumberFormat="1" applyBorder="1" applyAlignment="1">
      <alignment horizontal="right" vertical="center" indent="1"/>
    </xf>
    <xf numFmtId="176" fontId="0" fillId="0" borderId="91" xfId="0" applyNumberFormat="1" applyBorder="1" applyAlignment="1">
      <alignment horizontal="right" vertical="center" indent="1"/>
    </xf>
    <xf numFmtId="176" fontId="0" fillId="0" borderId="11" xfId="0" applyNumberFormat="1" applyBorder="1" applyAlignment="1">
      <alignment horizontal="right" vertical="center" indent="1"/>
    </xf>
    <xf numFmtId="176" fontId="0" fillId="0" borderId="12" xfId="0" applyNumberFormat="1" applyBorder="1" applyAlignment="1">
      <alignment horizontal="right" vertical="center" indent="1"/>
    </xf>
    <xf numFmtId="176" fontId="0" fillId="0" borderId="33" xfId="0" applyNumberFormat="1" applyBorder="1" applyAlignment="1">
      <alignment horizontal="right" vertical="center" indent="1"/>
    </xf>
    <xf numFmtId="0" fontId="6" fillId="3" borderId="55" xfId="0" applyFont="1" applyFill="1" applyBorder="1" applyAlignment="1">
      <alignment horizontal="center" vertical="center" shrinkToFit="1"/>
    </xf>
    <xf numFmtId="0" fontId="6" fillId="3" borderId="57" xfId="0" applyFont="1" applyFill="1" applyBorder="1" applyAlignment="1">
      <alignment horizontal="center" vertical="center" shrinkToFit="1"/>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96" xfId="0" applyFont="1" applyFill="1" applyBorder="1" applyAlignment="1">
      <alignment horizontal="center" vertical="center"/>
    </xf>
    <xf numFmtId="0" fontId="6" fillId="3" borderId="21" xfId="0" applyFont="1" applyFill="1" applyBorder="1" applyAlignment="1">
      <alignment horizontal="center" vertical="center"/>
    </xf>
    <xf numFmtId="0" fontId="0" fillId="0" borderId="24" xfId="0" applyBorder="1" applyAlignment="1">
      <alignment horizontal="center" vertical="center"/>
    </xf>
    <xf numFmtId="0" fontId="6" fillId="3" borderId="31" xfId="0" applyFont="1" applyFill="1" applyBorder="1" applyAlignment="1">
      <alignment horizontal="center" vertical="center"/>
    </xf>
    <xf numFmtId="176" fontId="6" fillId="0" borderId="23" xfId="0" applyNumberFormat="1" applyFont="1" applyBorder="1" applyAlignment="1">
      <alignment horizontal="right" vertical="center" indent="1" shrinkToFit="1"/>
    </xf>
    <xf numFmtId="176" fontId="6" fillId="0" borderId="88" xfId="0" applyNumberFormat="1" applyFont="1" applyBorder="1" applyAlignment="1">
      <alignment horizontal="right" vertical="center" indent="1" shrinkToFit="1"/>
    </xf>
    <xf numFmtId="176" fontId="6" fillId="0" borderId="94" xfId="0" applyNumberFormat="1" applyFont="1" applyBorder="1" applyAlignment="1">
      <alignment horizontal="right" vertical="center" indent="1"/>
    </xf>
    <xf numFmtId="176" fontId="6" fillId="0" borderId="54" xfId="0" applyNumberFormat="1" applyFont="1" applyBorder="1" applyAlignment="1">
      <alignment horizontal="right" vertical="center" indent="1"/>
    </xf>
    <xf numFmtId="0" fontId="0" fillId="0" borderId="95" xfId="0" applyBorder="1" applyAlignment="1">
      <alignment horizontal="right" vertical="center" indent="1"/>
    </xf>
    <xf numFmtId="176" fontId="6" fillId="0" borderId="88" xfId="0" applyNumberFormat="1" applyFont="1" applyBorder="1" applyAlignment="1">
      <alignment horizontal="right" vertical="center" indent="1"/>
    </xf>
    <xf numFmtId="176" fontId="6" fillId="0" borderId="90" xfId="0" applyNumberFormat="1" applyFont="1" applyBorder="1" applyAlignment="1">
      <alignment horizontal="right" vertical="center" indent="1"/>
    </xf>
    <xf numFmtId="176" fontId="0" fillId="0" borderId="14" xfId="0" applyNumberFormat="1" applyBorder="1" applyAlignment="1">
      <alignment horizontal="right" vertical="center" wrapText="1" indent="1"/>
    </xf>
    <xf numFmtId="176" fontId="0" fillId="0" borderId="15" xfId="0" applyNumberFormat="1" applyBorder="1" applyAlignment="1">
      <alignment horizontal="right" vertical="center" wrapText="1" indent="1"/>
    </xf>
    <xf numFmtId="176" fontId="0" fillId="0" borderId="22" xfId="0" applyNumberFormat="1" applyBorder="1" applyAlignment="1">
      <alignment horizontal="right" vertical="center" wrapText="1" indent="1"/>
    </xf>
    <xf numFmtId="176" fontId="0" fillId="0" borderId="17" xfId="0" applyNumberFormat="1" applyBorder="1" applyAlignment="1">
      <alignment horizontal="right" vertical="center" wrapText="1" indent="1"/>
    </xf>
    <xf numFmtId="176" fontId="0" fillId="0" borderId="18" xfId="0" applyNumberFormat="1" applyBorder="1" applyAlignment="1">
      <alignment horizontal="right" vertical="center" wrapText="1" indent="1"/>
    </xf>
    <xf numFmtId="176" fontId="0" fillId="0" borderId="91" xfId="0" applyNumberFormat="1" applyBorder="1" applyAlignment="1">
      <alignment horizontal="right" vertical="center" wrapText="1" indent="1"/>
    </xf>
    <xf numFmtId="0" fontId="9" fillId="0" borderId="0" xfId="0" applyFont="1" applyAlignment="1">
      <alignment vertical="top" wrapText="1"/>
    </xf>
    <xf numFmtId="0" fontId="10" fillId="0" borderId="0" xfId="0" applyFont="1" applyAlignment="1">
      <alignment vertical="center" wrapText="1"/>
    </xf>
    <xf numFmtId="0" fontId="28" fillId="0" borderId="115" xfId="0" applyFont="1" applyBorder="1" applyAlignment="1" applyProtection="1">
      <alignment horizontal="center" vertical="center"/>
      <protection locked="0"/>
    </xf>
    <xf numFmtId="0" fontId="28" fillId="0" borderId="116" xfId="0" applyFont="1" applyBorder="1" applyAlignment="1" applyProtection="1">
      <alignment horizontal="center" vertical="center"/>
      <protection locked="0"/>
    </xf>
    <xf numFmtId="0" fontId="28" fillId="0" borderId="117" xfId="0" applyFont="1" applyBorder="1" applyAlignment="1" applyProtection="1">
      <alignment horizontal="center" vertical="center"/>
      <protection locked="0"/>
    </xf>
    <xf numFmtId="0" fontId="28" fillId="0" borderId="118"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119" xfId="0" applyFont="1" applyBorder="1" applyAlignment="1" applyProtection="1">
      <alignment horizontal="center" vertical="center"/>
      <protection locked="0"/>
    </xf>
    <xf numFmtId="0" fontId="28" fillId="0" borderId="120" xfId="0" applyFont="1" applyBorder="1" applyAlignment="1" applyProtection="1">
      <alignment horizontal="center" vertical="center"/>
      <protection locked="0"/>
    </xf>
    <xf numFmtId="0" fontId="28" fillId="0" borderId="121" xfId="0" applyFont="1" applyBorder="1" applyAlignment="1" applyProtection="1">
      <alignment horizontal="center" vertical="center"/>
      <protection locked="0"/>
    </xf>
    <xf numFmtId="0" fontId="28" fillId="0" borderId="122" xfId="0" applyFont="1" applyBorder="1" applyAlignment="1" applyProtection="1">
      <alignment horizontal="center" vertical="center"/>
      <protection locked="0"/>
    </xf>
    <xf numFmtId="0" fontId="1" fillId="0" borderId="0" xfId="0" applyFont="1">
      <alignment vertical="center"/>
    </xf>
    <xf numFmtId="0" fontId="6" fillId="0" borderId="0" xfId="0" applyFont="1" applyAlignment="1">
      <alignment horizontal="left" vertical="top" wrapText="1" indent="1"/>
    </xf>
    <xf numFmtId="0" fontId="6" fillId="0" borderId="0" xfId="0" applyFont="1" applyAlignment="1" applyProtection="1">
      <alignment vertical="center" wrapText="1"/>
      <protection locked="0"/>
    </xf>
    <xf numFmtId="177" fontId="6" fillId="0" borderId="0" xfId="0" applyNumberFormat="1" applyFont="1" applyAlignment="1" applyProtection="1">
      <alignment horizontal="distributed" vertical="center" shrinkToFit="1"/>
      <protection locked="0"/>
    </xf>
    <xf numFmtId="0" fontId="6" fillId="0" borderId="0" xfId="0" applyFont="1" applyAlignment="1">
      <alignment horizontal="center" vertical="center" shrinkToFit="1"/>
    </xf>
    <xf numFmtId="0" fontId="9" fillId="0" borderId="0" xfId="0" applyFont="1" applyAlignment="1">
      <alignment horizontal="left" vertical="center"/>
    </xf>
    <xf numFmtId="0" fontId="37" fillId="6" borderId="15" xfId="0" applyFont="1" applyFill="1" applyBorder="1" applyAlignment="1">
      <alignment horizontal="center" vertical="center" wrapText="1"/>
    </xf>
    <xf numFmtId="0" fontId="37" fillId="6" borderId="0" xfId="0" applyFont="1" applyFill="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vertical="center" wrapText="1"/>
    </xf>
    <xf numFmtId="0" fontId="9" fillId="0" borderId="0" xfId="0" applyFont="1">
      <alignment vertical="center"/>
    </xf>
    <xf numFmtId="0" fontId="30" fillId="0" borderId="0" xfId="0" applyFont="1" applyAlignment="1">
      <alignment horizontal="center" vertical="center"/>
    </xf>
    <xf numFmtId="0" fontId="6" fillId="0" borderId="0" xfId="0" applyFont="1" applyAlignment="1" applyProtection="1">
      <alignment horizontal="left" vertical="top" wrapText="1"/>
      <protection locked="0"/>
    </xf>
    <xf numFmtId="177" fontId="1" fillId="0" borderId="0" xfId="0" applyNumberFormat="1" applyFont="1" applyAlignment="1" applyProtection="1">
      <alignment horizontal="right" vertical="center"/>
      <protection locked="0"/>
    </xf>
    <xf numFmtId="0" fontId="6" fillId="0" borderId="0" xfId="0" applyFont="1" applyAlignment="1">
      <alignment horizontal="left" vertical="center" shrinkToFit="1"/>
    </xf>
    <xf numFmtId="0" fontId="11" fillId="0" borderId="14" xfId="0" applyFont="1" applyBorder="1" applyAlignment="1" applyProtection="1">
      <alignment vertical="top" wrapText="1"/>
      <protection locked="0"/>
    </xf>
    <xf numFmtId="0" fontId="11" fillId="0" borderId="15" xfId="0" applyFont="1" applyBorder="1" applyAlignment="1" applyProtection="1">
      <alignment vertical="top" wrapText="1"/>
      <protection locked="0"/>
    </xf>
    <xf numFmtId="0" fontId="11" fillId="0" borderId="16" xfId="0" applyFont="1" applyBorder="1" applyAlignment="1" applyProtection="1">
      <alignment vertical="top" wrapText="1"/>
      <protection locked="0"/>
    </xf>
    <xf numFmtId="0" fontId="11" fillId="0" borderId="10"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85" xfId="0" applyFont="1" applyBorder="1" applyAlignment="1" applyProtection="1">
      <alignment vertical="top" wrapText="1"/>
      <protection locked="0"/>
    </xf>
    <xf numFmtId="0" fontId="11" fillId="0" borderId="17"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38" xfId="0" applyFont="1" applyBorder="1" applyAlignment="1">
      <alignment horizontal="left" vertical="center" indent="1"/>
    </xf>
    <xf numFmtId="0" fontId="11" fillId="0" borderId="39" xfId="0" applyFont="1" applyBorder="1" applyAlignment="1">
      <alignment horizontal="left" vertical="center" indent="1"/>
    </xf>
    <xf numFmtId="0" fontId="26" fillId="0" borderId="0" xfId="0" applyFont="1" applyAlignment="1">
      <alignment horizontal="center" vertical="center"/>
    </xf>
    <xf numFmtId="0" fontId="11" fillId="3" borderId="58" xfId="0" applyFont="1" applyFill="1" applyBorder="1" applyAlignment="1">
      <alignment horizontal="center" vertical="center" shrinkToFit="1"/>
    </xf>
    <xf numFmtId="0" fontId="11" fillId="3" borderId="37" xfId="0" applyFont="1" applyFill="1" applyBorder="1" applyAlignment="1">
      <alignment horizontal="center" vertical="center" shrinkToFit="1"/>
    </xf>
    <xf numFmtId="0" fontId="11" fillId="3" borderId="129" xfId="0" applyFont="1" applyFill="1" applyBorder="1" applyAlignment="1">
      <alignment horizontal="center" vertical="center" shrinkToFit="1"/>
    </xf>
    <xf numFmtId="0" fontId="11" fillId="3" borderId="34" xfId="0" applyFont="1" applyFill="1" applyBorder="1" applyAlignment="1">
      <alignment horizontal="center" vertical="center" shrinkToFit="1"/>
    </xf>
    <xf numFmtId="0" fontId="11" fillId="3" borderId="28" xfId="0" applyFont="1" applyFill="1" applyBorder="1" applyAlignment="1">
      <alignment horizontal="center" vertical="center" shrinkToFit="1"/>
    </xf>
    <xf numFmtId="0" fontId="11" fillId="3" borderId="126" xfId="0" applyFont="1" applyFill="1" applyBorder="1" applyAlignment="1">
      <alignment horizontal="center" vertical="center" shrinkToFit="1"/>
    </xf>
    <xf numFmtId="0" fontId="11" fillId="3" borderId="130" xfId="0" applyFont="1" applyFill="1" applyBorder="1" applyAlignment="1">
      <alignment horizontal="center" vertical="center" shrinkToFit="1"/>
    </xf>
    <xf numFmtId="0" fontId="11" fillId="3" borderId="131" xfId="0" applyFont="1" applyFill="1" applyBorder="1" applyAlignment="1">
      <alignment horizontal="center" vertical="center" shrinkToFit="1"/>
    </xf>
    <xf numFmtId="0" fontId="11" fillId="0" borderId="41" xfId="0" applyFont="1" applyBorder="1">
      <alignment vertical="center"/>
    </xf>
    <xf numFmtId="0" fontId="11" fillId="0" borderId="128" xfId="0" applyFont="1" applyBorder="1">
      <alignment vertical="center"/>
    </xf>
    <xf numFmtId="0" fontId="11" fillId="0" borderId="39" xfId="0" applyFont="1" applyBorder="1">
      <alignment vertical="center"/>
    </xf>
    <xf numFmtId="0" fontId="11" fillId="0" borderId="59" xfId="0" applyFont="1" applyBorder="1">
      <alignment vertical="center"/>
    </xf>
    <xf numFmtId="0" fontId="11" fillId="0" borderId="39" xfId="0" applyFont="1" applyBorder="1" applyAlignment="1">
      <alignment vertical="center" wrapText="1"/>
    </xf>
    <xf numFmtId="0" fontId="11" fillId="0" borderId="59" xfId="0" applyFont="1" applyBorder="1" applyAlignment="1">
      <alignment vertical="center" wrapText="1"/>
    </xf>
    <xf numFmtId="0" fontId="11" fillId="0" borderId="59" xfId="0" applyFont="1" applyBorder="1" applyAlignment="1">
      <alignment horizontal="left" vertical="center" indent="1"/>
    </xf>
    <xf numFmtId="0" fontId="11" fillId="0" borderId="35" xfId="0" applyFont="1" applyBorder="1" applyAlignment="1">
      <alignment horizontal="left" vertical="center" indent="1"/>
    </xf>
    <xf numFmtId="0" fontId="11" fillId="0" borderId="36" xfId="0" applyFont="1" applyBorder="1" applyAlignment="1">
      <alignment horizontal="left" vertical="center" indent="1"/>
    </xf>
    <xf numFmtId="0" fontId="11" fillId="0" borderId="127" xfId="0" applyFont="1" applyBorder="1" applyAlignment="1">
      <alignment horizontal="left" vertical="center" indent="1"/>
    </xf>
    <xf numFmtId="0" fontId="11" fillId="0" borderId="39" xfId="0" applyFont="1" applyBorder="1" applyAlignment="1">
      <alignment horizontal="left" vertical="center" indent="1" shrinkToFit="1"/>
    </xf>
    <xf numFmtId="0" fontId="11" fillId="0" borderId="59" xfId="0" applyFont="1" applyBorder="1" applyAlignment="1">
      <alignment horizontal="left" vertical="center" indent="1" shrinkToFit="1"/>
    </xf>
    <xf numFmtId="0" fontId="1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23" fillId="0" borderId="0" xfId="0" applyFont="1" applyAlignment="1">
      <alignment horizontal="left" vertical="center"/>
    </xf>
  </cellXfs>
  <cellStyles count="3">
    <cellStyle name="ハイパーリンク" xfId="2" builtinId="8"/>
    <cellStyle name="桁区切り" xfId="1" builtinId="6"/>
    <cellStyle name="標準" xfId="0" builtinId="0"/>
  </cellStyles>
  <dxfs count="215">
    <dxf>
      <fill>
        <patternFill>
          <bgColor rgb="FFCCECFF"/>
        </patternFill>
      </fill>
      <border>
        <left style="hair">
          <color auto="1"/>
        </left>
        <right style="hair">
          <color auto="1"/>
        </right>
      </border>
    </dxf>
    <dxf>
      <font>
        <b/>
        <i val="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tint="-0.34998626667073579"/>
      </font>
      <fill>
        <patternFill patternType="none">
          <bgColor auto="1"/>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theme="0" tint="-0.3499862666707357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4.9989318521683403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0" tint="-4.9989318521683403E-2"/>
        </patternFill>
      </fill>
    </dxf>
    <dxf>
      <fill>
        <patternFill>
          <bgColor theme="0" tint="-4.9989318521683403E-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ill>
        <patternFill>
          <bgColor rgb="FFFFFF0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FF99"/>
        </patternFill>
      </fill>
    </dxf>
    <dxf>
      <font>
        <color theme="0" tint="-0.34998626667073579"/>
      </font>
      <fill>
        <patternFill>
          <bgColor rgb="FFFFFF99"/>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font>
      <fill>
        <patternFill>
          <bgColor rgb="FFCCECFF"/>
        </patternFill>
      </fill>
    </dxf>
    <dxf>
      <fill>
        <patternFill>
          <bgColor rgb="FFFFFF99"/>
        </patternFill>
      </fill>
    </dxf>
    <dxf>
      <font>
        <color theme="1"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2" tint="-0.499984740745262"/>
      </font>
      <fill>
        <patternFill>
          <bgColor rgb="FFFFFF99"/>
        </patternFill>
      </fill>
    </dxf>
    <dxf>
      <fill>
        <patternFill>
          <bgColor rgb="FFFFFF99"/>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ont>
        <b/>
        <i val="0"/>
        <color auto="1"/>
      </font>
      <fill>
        <patternFill>
          <bgColor rgb="FFCCECFF"/>
        </patternFill>
      </fill>
    </dxf>
    <dxf>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2" tint="-0.499984740745262"/>
      </font>
      <fill>
        <patternFill>
          <bgColor rgb="FFFFFF99"/>
        </patternFill>
      </fill>
    </dxf>
    <dxf>
      <font>
        <color theme="0"/>
      </font>
      <fill>
        <patternFill>
          <bgColor theme="0"/>
        </patternFill>
      </fill>
      <border>
        <left/>
        <right/>
        <top/>
        <bottom/>
      </border>
    </dxf>
    <dxf>
      <font>
        <b/>
        <i val="0"/>
        <color rgb="FFFF0000"/>
      </font>
    </dxf>
    <dxf>
      <font>
        <b/>
        <i val="0"/>
        <color rgb="FFFF0000"/>
      </font>
    </dxf>
    <dxf>
      <fill>
        <patternFill>
          <bgColor rgb="FFFFFF99"/>
        </patternFill>
      </fill>
    </dxf>
    <dxf>
      <font>
        <b/>
        <i val="0"/>
      </font>
      <fill>
        <patternFill>
          <bgColor rgb="FFCCECFF"/>
        </patternFill>
      </fill>
    </dxf>
    <dxf>
      <font>
        <b/>
        <i val="0"/>
      </font>
      <fill>
        <patternFill>
          <bgColor rgb="FFCCECFF"/>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ill>
        <patternFill>
          <bgColor rgb="FFFFFF99"/>
        </patternFill>
      </fill>
    </dxf>
    <dxf>
      <font>
        <b val="0"/>
        <i val="0"/>
        <color theme="1" tint="0.499984740745262"/>
      </font>
      <fill>
        <patternFill>
          <bgColor rgb="FFFFFF99"/>
        </patternFill>
      </fill>
    </dxf>
    <dxf>
      <fill>
        <patternFill>
          <bgColor rgb="FFFF0000"/>
        </patternFill>
      </fill>
    </dxf>
    <dxf>
      <font>
        <b/>
        <i val="0"/>
        <color rgb="FFFF0000"/>
      </font>
      <fill>
        <patternFill>
          <bgColor rgb="FFFFFFCC"/>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color rgb="FFFF0000"/>
      </font>
    </dxf>
    <dxf>
      <font>
        <b/>
        <i val="0"/>
        <color rgb="FFFF0000"/>
      </font>
      <fill>
        <patternFill>
          <bgColor theme="5" tint="0.79998168889431442"/>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ont>
        <b/>
        <i val="0"/>
        <color rgb="FFFF0000"/>
      </font>
      <fill>
        <patternFill>
          <bgColor rgb="FFFFFF66"/>
        </patternFill>
      </fill>
    </dxf>
    <dxf>
      <font>
        <color theme="1" tint="0.499984740745262"/>
      </font>
      <fill>
        <patternFill>
          <bgColor rgb="FFFFFF99"/>
        </patternFill>
      </fill>
    </dxf>
    <dxf>
      <font>
        <b/>
        <i val="0"/>
        <color rgb="FFFF0000"/>
      </font>
      <fill>
        <patternFill>
          <bgColor rgb="FFFFFF00"/>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i val="0"/>
        <color rgb="FFFF0000"/>
      </font>
      <fill>
        <patternFill>
          <bgColor rgb="FFFFFF00"/>
        </patternFill>
      </fill>
    </dxf>
    <dxf>
      <font>
        <b/>
        <i val="0"/>
      </font>
      <fill>
        <patternFill>
          <bgColor rgb="FFCCECFF"/>
        </patternFill>
      </fill>
    </dxf>
    <dxf>
      <font>
        <b/>
        <i val="0"/>
      </font>
      <fill>
        <patternFill>
          <bgColor rgb="FFCCECFF"/>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fill>
        <patternFill patternType="none">
          <bgColor auto="1"/>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ont>
        <b/>
        <i val="0"/>
      </font>
      <fill>
        <patternFill>
          <bgColor rgb="FFCCECFF"/>
        </patternFill>
      </fill>
    </dxf>
    <dxf>
      <fill>
        <patternFill>
          <bgColor rgb="FFFFFF99"/>
        </patternFill>
      </fill>
    </dxf>
    <dxf>
      <font>
        <b val="0"/>
        <i val="0"/>
        <color theme="1" tint="0.499984740745262"/>
      </font>
      <fill>
        <patternFill>
          <bgColor rgb="FFFFFF99"/>
        </patternFill>
      </fill>
    </dxf>
    <dxf>
      <fill>
        <patternFill>
          <bgColor rgb="FFFF0000"/>
        </patternFill>
      </fill>
    </dxf>
    <dxf>
      <font>
        <b val="0"/>
        <i val="0"/>
        <color theme="1"/>
      </font>
      <fill>
        <patternFill>
          <bgColor theme="0" tint="-0.34998626667073579"/>
        </patternFill>
      </fill>
    </dxf>
    <dxf>
      <font>
        <b val="0"/>
        <i val="0"/>
        <color theme="1"/>
      </font>
      <fill>
        <patternFill>
          <bgColor theme="0" tint="-0.34998626667073579"/>
        </patternFill>
      </fill>
    </dxf>
    <dxf>
      <font>
        <b val="0"/>
        <i val="0"/>
        <color theme="1"/>
      </font>
      <fill>
        <patternFill>
          <bgColor theme="0" tint="-0.34998626667073579"/>
        </patternFill>
      </fill>
    </dxf>
    <dxf>
      <font>
        <b/>
        <i val="0"/>
        <color rgb="FFFF0000"/>
      </font>
      <fill>
        <patternFill>
          <bgColor rgb="FFFFFF66"/>
        </patternFill>
      </fill>
    </dxf>
    <dxf>
      <font>
        <b/>
        <i val="0"/>
        <color rgb="FFFF0000"/>
      </font>
      <fill>
        <patternFill>
          <bgColor rgb="FFFFFF66"/>
        </patternFill>
      </fill>
    </dxf>
  </dxfs>
  <tableStyles count="1" defaultTableStyle="TableStyleMedium2" defaultPivotStyle="PivotStyleLight16">
    <tableStyle name="テーブル スタイル 1" pivot="0" count="0" xr9:uid="{9601751B-C6B1-4032-ADF1-496DC7D727DA}"/>
  </tableStyles>
  <colors>
    <mruColors>
      <color rgb="FFCCFFCC"/>
      <color rgb="FF0000FF"/>
      <color rgb="FF000099"/>
      <color rgb="FF3366FF"/>
      <color rgb="FF4472C4"/>
      <color rgb="FFFFFF99"/>
      <color rgb="FFFFFF00"/>
      <color rgb="FFCCEC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B$28" lockText="1" noThreeD="1"/>
</file>

<file path=xl/ctrlProps/ctrlProp10.xml><?xml version="1.0" encoding="utf-8"?>
<formControlPr xmlns="http://schemas.microsoft.com/office/spreadsheetml/2009/9/main" objectType="CheckBox" fmlaLink="$B$25" lockText="1" noThreeD="1"/>
</file>

<file path=xl/ctrlProps/ctrlProp11.xml><?xml version="1.0" encoding="utf-8"?>
<formControlPr xmlns="http://schemas.microsoft.com/office/spreadsheetml/2009/9/main" objectType="CheckBox" fmlaLink="$B$24" lockText="1" noThreeD="1"/>
</file>

<file path=xl/ctrlProps/ctrlProp12.xml><?xml version="1.0" encoding="utf-8"?>
<formControlPr xmlns="http://schemas.microsoft.com/office/spreadsheetml/2009/9/main" objectType="CheckBox" fmlaLink="$B$23" lockText="1" noThreeD="1"/>
</file>

<file path=xl/ctrlProps/ctrlProp13.xml><?xml version="1.0" encoding="utf-8"?>
<formControlPr xmlns="http://schemas.microsoft.com/office/spreadsheetml/2009/9/main" objectType="CheckBox" fmlaLink="$B$22" lockText="1" noThreeD="1"/>
</file>

<file path=xl/ctrlProps/ctrlProp14.xml><?xml version="1.0" encoding="utf-8"?>
<formControlPr xmlns="http://schemas.microsoft.com/office/spreadsheetml/2009/9/main" objectType="CheckBox" fmlaLink="$B$21" lockText="1" noThreeD="1"/>
</file>

<file path=xl/ctrlProps/ctrlProp15.xml><?xml version="1.0" encoding="utf-8"?>
<formControlPr xmlns="http://schemas.microsoft.com/office/spreadsheetml/2009/9/main" objectType="CheckBox" fmlaLink="$B$20"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B$39" lockText="1" noThreeD="1"/>
</file>

<file path=xl/ctrlProps/ctrlProp18.xml><?xml version="1.0" encoding="utf-8"?>
<formControlPr xmlns="http://schemas.microsoft.com/office/spreadsheetml/2009/9/main" objectType="CheckBox" fmlaLink="$B$38" lockText="1" noThreeD="1"/>
</file>

<file path=xl/ctrlProps/ctrlProp19.xml><?xml version="1.0" encoding="utf-8"?>
<formControlPr xmlns="http://schemas.microsoft.com/office/spreadsheetml/2009/9/main" objectType="CheckBox" fmlaLink="$B$37"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B$36" lockText="1" noThreeD="1"/>
</file>

<file path=xl/ctrlProps/ctrlProp21.xml><?xml version="1.0" encoding="utf-8"?>
<formControlPr xmlns="http://schemas.microsoft.com/office/spreadsheetml/2009/9/main" objectType="CheckBox" fmlaLink="$B$35" lockText="1" noThreeD="1"/>
</file>

<file path=xl/ctrlProps/ctrlProp22.xml><?xml version="1.0" encoding="utf-8"?>
<formControlPr xmlns="http://schemas.microsoft.com/office/spreadsheetml/2009/9/main" objectType="Radio" firstButton="1" fmlaLink="$B$56"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B$78"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B$13"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fmlaLink="$B$101" lockText="1" noThreeD="1"/>
</file>

<file path=xl/ctrlProps/ctrlProp36.xml><?xml version="1.0" encoding="utf-8"?>
<formControlPr xmlns="http://schemas.microsoft.com/office/spreadsheetml/2009/9/main" objectType="CheckBox" fmlaLink="$B$100" lockText="1" noThreeD="1"/>
</file>

<file path=xl/ctrlProps/ctrlProp37.xml><?xml version="1.0" encoding="utf-8"?>
<formControlPr xmlns="http://schemas.microsoft.com/office/spreadsheetml/2009/9/main" objectType="CheckBox" fmlaLink="$B$99" lockText="1" noThreeD="1"/>
</file>

<file path=xl/ctrlProps/ctrlProp38.xml><?xml version="1.0" encoding="utf-8"?>
<formControlPr xmlns="http://schemas.microsoft.com/office/spreadsheetml/2009/9/main" objectType="CheckBox" fmlaLink="$B$98"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B$75" lockText="1" noThreeD="1"/>
</file>

<file path=xl/ctrlProps/ctrlProp41.xml><?xml version="1.0" encoding="utf-8"?>
<formControlPr xmlns="http://schemas.microsoft.com/office/spreadsheetml/2009/9/main" objectType="CheckBox" fmlaLink="$B$74" lockText="1" noThreeD="1"/>
</file>

<file path=xl/ctrlProps/ctrlProp42.xml><?xml version="1.0" encoding="utf-8"?>
<formControlPr xmlns="http://schemas.microsoft.com/office/spreadsheetml/2009/9/main" objectType="CheckBox" fmlaLink="$B$73" lockText="1" noThreeD="1"/>
</file>

<file path=xl/ctrlProps/ctrlProp43.xml><?xml version="1.0" encoding="utf-8"?>
<formControlPr xmlns="http://schemas.microsoft.com/office/spreadsheetml/2009/9/main" objectType="CheckBox" fmlaLink="$B$72" lockText="1" noThreeD="1"/>
</file>

<file path=xl/ctrlProps/ctrlProp44.xml><?xml version="1.0" encoding="utf-8"?>
<formControlPr xmlns="http://schemas.microsoft.com/office/spreadsheetml/2009/9/main" objectType="CheckBox" fmlaLink="$B$71" lockText="1" noThreeD="1"/>
</file>

<file path=xl/ctrlProps/ctrlProp45.xml><?xml version="1.0" encoding="utf-8"?>
<formControlPr xmlns="http://schemas.microsoft.com/office/spreadsheetml/2009/9/main" objectType="CheckBox" fmlaLink="$B$70" lockText="1" noThreeD="1"/>
</file>

<file path=xl/ctrlProps/ctrlProp46.xml><?xml version="1.0" encoding="utf-8"?>
<formControlPr xmlns="http://schemas.microsoft.com/office/spreadsheetml/2009/9/main" objectType="CheckBox" fmlaLink="$B$109" lockText="1" noThreeD="1"/>
</file>

<file path=xl/ctrlProps/ctrlProp47.xml><?xml version="1.0" encoding="utf-8"?>
<formControlPr xmlns="http://schemas.microsoft.com/office/spreadsheetml/2009/9/main" objectType="CheckBox" fmlaLink="$B$108" lockText="1" noThreeD="1"/>
</file>

<file path=xl/ctrlProps/ctrlProp48.xml><?xml version="1.0" encoding="utf-8"?>
<formControlPr xmlns="http://schemas.microsoft.com/office/spreadsheetml/2009/9/main" objectType="CheckBox" fmlaLink="$B$107" lockText="1" noThreeD="1"/>
</file>

<file path=xl/ctrlProps/ctrlProp49.xml><?xml version="1.0" encoding="utf-8"?>
<formControlPr xmlns="http://schemas.microsoft.com/office/spreadsheetml/2009/9/main" objectType="CheckBox" fmlaLink="$B$106"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B$105" lockText="1" noThreeD="1"/>
</file>

<file path=xl/ctrlProps/ctrlProp51.xml><?xml version="1.0" encoding="utf-8"?>
<formControlPr xmlns="http://schemas.microsoft.com/office/spreadsheetml/2009/9/main" objectType="CheckBox" fmlaLink="$B$104"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fmlaLink="$B$63" lockText="1" noThreeD="1"/>
</file>

<file path=xl/ctrlProps/ctrlProp57.xml><?xml version="1.0" encoding="utf-8"?>
<formControlPr xmlns="http://schemas.microsoft.com/office/spreadsheetml/2009/9/main" objectType="CheckBox" fmlaLink="$B$64" lockText="1" noThreeD="1"/>
</file>

<file path=xl/ctrlProps/ctrlProp58.xml><?xml version="1.0" encoding="utf-8"?>
<formControlPr xmlns="http://schemas.microsoft.com/office/spreadsheetml/2009/9/main" objectType="CheckBox" fmlaLink="$B$65" lockText="1" noThreeD="1"/>
</file>

<file path=xl/ctrlProps/ctrlProp59.xml><?xml version="1.0" encoding="utf-8"?>
<formControlPr xmlns="http://schemas.microsoft.com/office/spreadsheetml/2009/9/main" objectType="CheckBox" fmlaLink="$B$66"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B$85" lockText="1" noThreeD="1"/>
</file>

<file path=xl/ctrlProps/ctrlProp61.xml><?xml version="1.0" encoding="utf-8"?>
<formControlPr xmlns="http://schemas.microsoft.com/office/spreadsheetml/2009/9/main" objectType="CheckBox" fmlaLink="$B$86" lockText="1" noThreeD="1"/>
</file>

<file path=xl/ctrlProps/ctrlProp62.xml><?xml version="1.0" encoding="utf-8"?>
<formControlPr xmlns="http://schemas.microsoft.com/office/spreadsheetml/2009/9/main" objectType="CheckBox" fmlaLink="$B$87" lockText="1" noThreeD="1"/>
</file>

<file path=xl/ctrlProps/ctrlProp63.xml><?xml version="1.0" encoding="utf-8"?>
<formControlPr xmlns="http://schemas.microsoft.com/office/spreadsheetml/2009/9/main" objectType="CheckBox" fmlaLink="$B$89"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CheckBox" fmlaLink="$B$67"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CheckBox" fmlaLink="$B$88" lockText="1" noThreeD="1"/>
</file>

<file path=xl/ctrlProps/ctrlProp68.xml><?xml version="1.0" encoding="utf-8"?>
<formControlPr xmlns="http://schemas.microsoft.com/office/spreadsheetml/2009/9/main" objectType="CheckBox" fmlaLink="$B$40" lockText="1"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xdr:col>
      <xdr:colOff>173356</xdr:colOff>
      <xdr:row>10</xdr:row>
      <xdr:rowOff>17781</xdr:rowOff>
    </xdr:from>
    <xdr:to>
      <xdr:col>9</xdr:col>
      <xdr:colOff>200025</xdr:colOff>
      <xdr:row>12</xdr:row>
      <xdr:rowOff>67311</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8029576" y="2608581"/>
          <a:ext cx="1992629" cy="857250"/>
        </a:xfrm>
        <a:prstGeom prst="roundRect">
          <a:avLst>
            <a:gd name="adj" fmla="val 60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青字をクリックすると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該当シートへ移動できます。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122010</xdr:colOff>
      <xdr:row>2</xdr:row>
      <xdr:rowOff>248828</xdr:rowOff>
    </xdr:from>
    <xdr:to>
      <xdr:col>8</xdr:col>
      <xdr:colOff>525780</xdr:colOff>
      <xdr:row>13</xdr:row>
      <xdr:rowOff>152400</xdr:rowOff>
    </xdr:to>
    <xdr:sp macro="" textlink="">
      <xdr:nvSpPr>
        <xdr:cNvPr id="6" name="四角形: 角を丸くする 5">
          <a:extLst>
            <a:ext uri="{FF2B5EF4-FFF2-40B4-BE49-F238E27FC236}">
              <a16:creationId xmlns:a16="http://schemas.microsoft.com/office/drawing/2014/main" id="{00000000-0008-0000-0100-000006000000}"/>
            </a:ext>
          </a:extLst>
        </xdr:cNvPr>
        <xdr:cNvSpPr/>
      </xdr:nvSpPr>
      <xdr:spPr>
        <a:xfrm>
          <a:off x="7208610" y="751748"/>
          <a:ext cx="4038510" cy="3835492"/>
        </a:xfrm>
        <a:prstGeom prst="roundRect">
          <a:avLst>
            <a:gd name="adj" fmla="val 163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業務計画書の「</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実施機関概要」から</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左の赤枠の欄</a:t>
          </a:r>
          <a:r>
            <a:rPr kumimoji="1" lang="en-US" altLang="ja-JP" sz="1000" b="1">
              <a:solidFill>
                <a:srgbClr val="FFFF00"/>
              </a:solidFill>
              <a:latin typeface="Meiryo UI" panose="020B0604030504040204" pitchFamily="50" charset="-128"/>
              <a:ea typeface="Meiryo UI" panose="020B0604030504040204" pitchFamily="50" charset="-128"/>
            </a:rPr>
            <a:t>(A4</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G38</a:t>
          </a:r>
          <a:r>
            <a:rPr kumimoji="1" lang="ja-JP" altLang="en-US" sz="1000" b="1">
              <a:solidFill>
                <a:srgbClr val="FFFF00"/>
              </a:solidFill>
              <a:latin typeface="Meiryo UI" panose="020B0604030504040204" pitchFamily="50" charset="-128"/>
              <a:ea typeface="Meiryo UI" panose="020B0604030504040204" pitchFamily="50" charset="-128"/>
            </a:rPr>
            <a:t>セル</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を「コピー」して「貼り付け」ください。</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代替オンライン交流を実施された場合は代替オンラインの業務計画書</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から貼り付けをお願いします。</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プログラムによって項目名に相違がありますが、問題ありません。</a:t>
          </a:r>
        </a:p>
        <a:p>
          <a:pPr algn="l"/>
          <a:endParaRPr kumimoji="1" lang="ja-JP" altLang="en-US"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貼り付けていただいた情報は、</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以下の提出シートの必要箇所に自動入力されます。</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8-1】</a:t>
          </a:r>
          <a:r>
            <a:rPr kumimoji="1" lang="ja-JP" altLang="en-US" sz="1000">
              <a:latin typeface="Meiryo UI" panose="020B0604030504040204" pitchFamily="50" charset="-128"/>
              <a:ea typeface="Meiryo UI" panose="020B0604030504040204" pitchFamily="50" charset="-128"/>
            </a:rPr>
            <a:t>経理様式１、経理様式２、</a:t>
          </a:r>
          <a:endParaRPr kumimoji="1" lang="en-US" altLang="ja-JP" sz="1000">
            <a:latin typeface="Meiryo UI" panose="020B0604030504040204" pitchFamily="50" charset="-128"/>
            <a:ea typeface="Meiryo UI" panose="020B0604030504040204" pitchFamily="50" charset="-128"/>
          </a:endParaRPr>
        </a:p>
        <a:p>
          <a:pPr algn="l"/>
          <a:r>
            <a:rPr kumimoji="1" lang="ja-JP" altLang="en-US" sz="1100">
              <a:solidFill>
                <a:schemeClr val="lt1"/>
              </a:solidFill>
              <a:effectLst/>
              <a:latin typeface="Meiryo UI" panose="020B0604030504040204" pitchFamily="50" charset="-128"/>
              <a:ea typeface="Meiryo UI" panose="020B0604030504040204" pitchFamily="50" charset="-128"/>
              <a:cs typeface="+mn-cs"/>
            </a:rPr>
            <a:t>　</a:t>
          </a:r>
          <a:r>
            <a:rPr kumimoji="1" lang="ja-JP" altLang="ja-JP" sz="1100">
              <a:solidFill>
                <a:schemeClr val="lt1"/>
              </a:solidFill>
              <a:effectLst/>
              <a:latin typeface="Meiryo UI" panose="020B0604030504040204" pitchFamily="50" charset="-128"/>
              <a:ea typeface="Meiryo UI" panose="020B0604030504040204" pitchFamily="50" charset="-128"/>
              <a:cs typeface="+mn-cs"/>
            </a:rPr>
            <a:t>（</a:t>
          </a:r>
          <a:r>
            <a:rPr kumimoji="1" lang="en-US" altLang="ja-JP" sz="1100">
              <a:solidFill>
                <a:schemeClr val="lt1"/>
              </a:solidFill>
              <a:effectLst/>
              <a:latin typeface="Meiryo UI" panose="020B0604030504040204" pitchFamily="50" charset="-128"/>
              <a:ea typeface="Meiryo UI" panose="020B0604030504040204" pitchFamily="50" charset="-128"/>
              <a:cs typeface="+mn-cs"/>
            </a:rPr>
            <a:t>※</a:t>
          </a:r>
          <a:r>
            <a:rPr kumimoji="1" lang="ja-JP" altLang="en-US" sz="1100">
              <a:solidFill>
                <a:schemeClr val="lt1"/>
              </a:solidFill>
              <a:effectLst/>
              <a:latin typeface="Meiryo UI" panose="020B0604030504040204" pitchFamily="50" charset="-128"/>
              <a:ea typeface="Meiryo UI" panose="020B0604030504040204" pitchFamily="50" charset="-128"/>
              <a:cs typeface="+mn-cs"/>
            </a:rPr>
            <a:t>内部監査実施の場合は</a:t>
          </a:r>
          <a:r>
            <a:rPr kumimoji="1" lang="en-US" altLang="ja-JP" sz="1100">
              <a:solidFill>
                <a:schemeClr val="lt1"/>
              </a:solidFill>
              <a:effectLst/>
              <a:latin typeface="Meiryo UI" panose="020B0604030504040204" pitchFamily="50" charset="-128"/>
              <a:ea typeface="Meiryo UI" panose="020B0604030504040204" pitchFamily="50" charset="-128"/>
              <a:cs typeface="+mn-cs"/>
            </a:rPr>
            <a:t>【</a:t>
          </a:r>
          <a:r>
            <a:rPr kumimoji="1" lang="ja-JP" altLang="ja-JP" sz="1100">
              <a:solidFill>
                <a:schemeClr val="lt1"/>
              </a:solidFill>
              <a:effectLst/>
              <a:latin typeface="Meiryo UI" panose="020B0604030504040204" pitchFamily="50" charset="-128"/>
              <a:ea typeface="Meiryo UI" panose="020B0604030504040204" pitchFamily="50" charset="-128"/>
              <a:cs typeface="+mn-cs"/>
            </a:rPr>
            <a:t>様式</a:t>
          </a:r>
          <a:r>
            <a:rPr kumimoji="1" lang="en-US" altLang="ja-JP" sz="1100">
              <a:solidFill>
                <a:schemeClr val="lt1"/>
              </a:solidFill>
              <a:effectLst/>
              <a:latin typeface="Meiryo UI" panose="020B0604030504040204" pitchFamily="50" charset="-128"/>
              <a:ea typeface="Meiryo UI" panose="020B0604030504040204" pitchFamily="50" charset="-128"/>
              <a:cs typeface="+mn-cs"/>
            </a:rPr>
            <a:t>8-2】</a:t>
          </a:r>
          <a:r>
            <a:rPr kumimoji="1" lang="ja-JP" altLang="ja-JP" sz="1100">
              <a:solidFill>
                <a:schemeClr val="lt1"/>
              </a:solidFill>
              <a:effectLst/>
              <a:latin typeface="Meiryo UI" panose="020B0604030504040204" pitchFamily="50" charset="-128"/>
              <a:ea typeface="Meiryo UI" panose="020B0604030504040204" pitchFamily="50" charset="-128"/>
              <a:cs typeface="+mn-cs"/>
            </a:rPr>
            <a:t>経理様式１</a:t>
          </a:r>
          <a:r>
            <a:rPr kumimoji="1" lang="ja-JP" altLang="en-US" sz="1100">
              <a:solidFill>
                <a:schemeClr val="lt1"/>
              </a:solidFill>
              <a:effectLst/>
              <a:latin typeface="Meiryo UI" panose="020B0604030504040204" pitchFamily="50" charset="-128"/>
              <a:ea typeface="Meiryo UI" panose="020B0604030504040204" pitchFamily="50" charset="-128"/>
              <a:cs typeface="+mn-cs"/>
            </a:rPr>
            <a:t>）、</a:t>
          </a:r>
          <a:endParaRPr kumimoji="1" lang="en-US" altLang="ja-JP" sz="1100">
            <a:solidFill>
              <a:schemeClr val="lt1"/>
            </a:solidFill>
            <a:effectLst/>
            <a:latin typeface="Meiryo UI" panose="020B0604030504040204" pitchFamily="50" charset="-128"/>
            <a:ea typeface="Meiryo UI" panose="020B0604030504040204" pitchFamily="50" charset="-128"/>
            <a:cs typeface="+mn-cs"/>
          </a:endParaRPr>
        </a:p>
        <a:p>
          <a:pPr algn="l"/>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10-1】</a:t>
          </a:r>
          <a:r>
            <a:rPr kumimoji="1" lang="ja-JP" altLang="en-US" sz="1000">
              <a:latin typeface="Meiryo UI" panose="020B0604030504040204" pitchFamily="50" charset="-128"/>
              <a:ea typeface="Meiryo UI" panose="020B0604030504040204" pitchFamily="50" charset="-128"/>
            </a:rPr>
            <a:t>終了報告書、</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10-2】</a:t>
          </a:r>
          <a:r>
            <a:rPr kumimoji="1" lang="ja-JP" altLang="en-US" sz="1000">
              <a:latin typeface="Meiryo UI" panose="020B0604030504040204" pitchFamily="50" charset="-128"/>
              <a:ea typeface="Meiryo UI" panose="020B0604030504040204" pitchFamily="50" charset="-128"/>
            </a:rPr>
            <a:t>実施主担当者終了報告書）</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貼り付け後、報告書類の作成をお願いします。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107</xdr:row>
          <xdr:rowOff>137160</xdr:rowOff>
        </xdr:from>
        <xdr:to>
          <xdr:col>4</xdr:col>
          <xdr:colOff>38100</xdr:colOff>
          <xdr:row>109</xdr:row>
          <xdr:rowOff>30480</xdr:rowOff>
        </xdr:to>
        <xdr:sp macro="" textlink="">
          <xdr:nvSpPr>
            <xdr:cNvPr id="10315" name="Check Box Q14-⑥" hidden="1">
              <a:extLst>
                <a:ext uri="{63B3BB69-23CF-44E3-9099-C40C66FF867C}">
                  <a14:compatExt spid="_x0000_s10315"/>
                </a:ext>
                <a:ext uri="{FF2B5EF4-FFF2-40B4-BE49-F238E27FC236}">
                  <a16:creationId xmlns:a16="http://schemas.microsoft.com/office/drawing/2014/main" id="{00000000-0008-0000-06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106</xdr:row>
          <xdr:rowOff>137160</xdr:rowOff>
        </xdr:from>
        <xdr:to>
          <xdr:col>4</xdr:col>
          <xdr:colOff>38100</xdr:colOff>
          <xdr:row>108</xdr:row>
          <xdr:rowOff>30480</xdr:rowOff>
        </xdr:to>
        <xdr:sp macro="" textlink="">
          <xdr:nvSpPr>
            <xdr:cNvPr id="10316" name="Check Box Q14-⑤" hidden="1">
              <a:extLst>
                <a:ext uri="{63B3BB69-23CF-44E3-9099-C40C66FF867C}">
                  <a14:compatExt spid="_x0000_s10316"/>
                </a:ext>
                <a:ext uri="{FF2B5EF4-FFF2-40B4-BE49-F238E27FC236}">
                  <a16:creationId xmlns:a16="http://schemas.microsoft.com/office/drawing/2014/main" id="{00000000-0008-0000-06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105</xdr:row>
          <xdr:rowOff>137160</xdr:rowOff>
        </xdr:from>
        <xdr:to>
          <xdr:col>4</xdr:col>
          <xdr:colOff>38100</xdr:colOff>
          <xdr:row>107</xdr:row>
          <xdr:rowOff>30480</xdr:rowOff>
        </xdr:to>
        <xdr:sp macro="" textlink="">
          <xdr:nvSpPr>
            <xdr:cNvPr id="10317" name="Check Box Q14-④" hidden="1">
              <a:extLst>
                <a:ext uri="{63B3BB69-23CF-44E3-9099-C40C66FF867C}">
                  <a14:compatExt spid="_x0000_s10317"/>
                </a:ext>
                <a:ext uri="{FF2B5EF4-FFF2-40B4-BE49-F238E27FC236}">
                  <a16:creationId xmlns:a16="http://schemas.microsoft.com/office/drawing/2014/main" id="{00000000-0008-0000-06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104</xdr:row>
          <xdr:rowOff>129540</xdr:rowOff>
        </xdr:from>
        <xdr:to>
          <xdr:col>4</xdr:col>
          <xdr:colOff>38100</xdr:colOff>
          <xdr:row>106</xdr:row>
          <xdr:rowOff>53340</xdr:rowOff>
        </xdr:to>
        <xdr:sp macro="" textlink="">
          <xdr:nvSpPr>
            <xdr:cNvPr id="10318" name="Check Box Q14-③" hidden="1">
              <a:extLst>
                <a:ext uri="{63B3BB69-23CF-44E3-9099-C40C66FF867C}">
                  <a14:compatExt spid="_x0000_s10318"/>
                </a:ext>
                <a:ext uri="{FF2B5EF4-FFF2-40B4-BE49-F238E27FC236}">
                  <a16:creationId xmlns:a16="http://schemas.microsoft.com/office/drawing/2014/main" id="{00000000-0008-0000-06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103</xdr:row>
          <xdr:rowOff>129540</xdr:rowOff>
        </xdr:from>
        <xdr:to>
          <xdr:col>4</xdr:col>
          <xdr:colOff>38100</xdr:colOff>
          <xdr:row>105</xdr:row>
          <xdr:rowOff>53340</xdr:rowOff>
        </xdr:to>
        <xdr:sp macro="" textlink="">
          <xdr:nvSpPr>
            <xdr:cNvPr id="10319" name="Check Box Q14-②" hidden="1">
              <a:extLst>
                <a:ext uri="{63B3BB69-23CF-44E3-9099-C40C66FF867C}">
                  <a14:compatExt spid="_x0000_s10319"/>
                </a:ext>
                <a:ext uri="{FF2B5EF4-FFF2-40B4-BE49-F238E27FC236}">
                  <a16:creationId xmlns:a16="http://schemas.microsoft.com/office/drawing/2014/main" id="{00000000-0008-0000-06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102</xdr:row>
          <xdr:rowOff>129540</xdr:rowOff>
        </xdr:from>
        <xdr:to>
          <xdr:col>4</xdr:col>
          <xdr:colOff>38100</xdr:colOff>
          <xdr:row>104</xdr:row>
          <xdr:rowOff>53340</xdr:rowOff>
        </xdr:to>
        <xdr:sp macro="" textlink="">
          <xdr:nvSpPr>
            <xdr:cNvPr id="10320" name="Check Box Q14-①" hidden="1">
              <a:extLst>
                <a:ext uri="{63B3BB69-23CF-44E3-9099-C40C66FF867C}">
                  <a14:compatExt spid="_x0000_s10320"/>
                </a:ext>
                <a:ext uri="{FF2B5EF4-FFF2-40B4-BE49-F238E27FC236}">
                  <a16:creationId xmlns:a16="http://schemas.microsoft.com/office/drawing/2014/main" id="{00000000-0008-0000-06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114300</xdr:rowOff>
        </xdr:from>
        <xdr:to>
          <xdr:col>9</xdr:col>
          <xdr:colOff>99060</xdr:colOff>
          <xdr:row>110</xdr:row>
          <xdr:rowOff>68580</xdr:rowOff>
        </xdr:to>
        <xdr:sp macro="" textlink="">
          <xdr:nvSpPr>
            <xdr:cNvPr id="10321" name="Group Box Q14" hidden="1">
              <a:extLst>
                <a:ext uri="{63B3BB69-23CF-44E3-9099-C40C66FF867C}">
                  <a14:compatExt spid="_x0000_s10321"/>
                </a:ext>
                <a:ext uri="{FF2B5EF4-FFF2-40B4-BE49-F238E27FC236}">
                  <a16:creationId xmlns:a16="http://schemas.microsoft.com/office/drawing/2014/main" id="{00000000-0008-0000-0600-00005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99</xdr:row>
          <xdr:rowOff>137160</xdr:rowOff>
        </xdr:from>
        <xdr:to>
          <xdr:col>4</xdr:col>
          <xdr:colOff>38100</xdr:colOff>
          <xdr:row>101</xdr:row>
          <xdr:rowOff>38100</xdr:rowOff>
        </xdr:to>
        <xdr:sp macro="" textlink="">
          <xdr:nvSpPr>
            <xdr:cNvPr id="10310" name="Check Box Q13-④" hidden="1">
              <a:extLst>
                <a:ext uri="{63B3BB69-23CF-44E3-9099-C40C66FF867C}">
                  <a14:compatExt spid="_x0000_s10310"/>
                </a:ext>
                <a:ext uri="{FF2B5EF4-FFF2-40B4-BE49-F238E27FC236}">
                  <a16:creationId xmlns:a16="http://schemas.microsoft.com/office/drawing/2014/main" id="{00000000-0008-0000-06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137160</xdr:rowOff>
        </xdr:from>
        <xdr:to>
          <xdr:col>4</xdr:col>
          <xdr:colOff>38100</xdr:colOff>
          <xdr:row>100</xdr:row>
          <xdr:rowOff>38100</xdr:rowOff>
        </xdr:to>
        <xdr:sp macro="" textlink="">
          <xdr:nvSpPr>
            <xdr:cNvPr id="10311" name="Check Box Q13-③" hidden="1">
              <a:extLst>
                <a:ext uri="{63B3BB69-23CF-44E3-9099-C40C66FF867C}">
                  <a14:compatExt spid="_x0000_s10311"/>
                </a:ext>
                <a:ext uri="{FF2B5EF4-FFF2-40B4-BE49-F238E27FC236}">
                  <a16:creationId xmlns:a16="http://schemas.microsoft.com/office/drawing/2014/main" id="{00000000-0008-0000-06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97</xdr:row>
          <xdr:rowOff>144780</xdr:rowOff>
        </xdr:from>
        <xdr:to>
          <xdr:col>4</xdr:col>
          <xdr:colOff>38100</xdr:colOff>
          <xdr:row>99</xdr:row>
          <xdr:rowOff>68580</xdr:rowOff>
        </xdr:to>
        <xdr:sp macro="" textlink="">
          <xdr:nvSpPr>
            <xdr:cNvPr id="10312" name="Check Box Q13-②" hidden="1">
              <a:extLst>
                <a:ext uri="{63B3BB69-23CF-44E3-9099-C40C66FF867C}">
                  <a14:compatExt spid="_x0000_s10312"/>
                </a:ext>
                <a:ext uri="{FF2B5EF4-FFF2-40B4-BE49-F238E27FC236}">
                  <a16:creationId xmlns:a16="http://schemas.microsoft.com/office/drawing/2014/main" id="{00000000-0008-0000-06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96</xdr:row>
          <xdr:rowOff>144780</xdr:rowOff>
        </xdr:from>
        <xdr:to>
          <xdr:col>4</xdr:col>
          <xdr:colOff>38100</xdr:colOff>
          <xdr:row>98</xdr:row>
          <xdr:rowOff>68580</xdr:rowOff>
        </xdr:to>
        <xdr:sp macro="" textlink="">
          <xdr:nvSpPr>
            <xdr:cNvPr id="10313" name="Check Box Q13-①" hidden="1">
              <a:extLst>
                <a:ext uri="{63B3BB69-23CF-44E3-9099-C40C66FF867C}">
                  <a14:compatExt spid="_x0000_s10313"/>
                </a:ext>
                <a:ext uri="{FF2B5EF4-FFF2-40B4-BE49-F238E27FC236}">
                  <a16:creationId xmlns:a16="http://schemas.microsoft.com/office/drawing/2014/main" id="{00000000-0008-0000-06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106680</xdr:rowOff>
        </xdr:from>
        <xdr:to>
          <xdr:col>9</xdr:col>
          <xdr:colOff>91440</xdr:colOff>
          <xdr:row>101</xdr:row>
          <xdr:rowOff>68580</xdr:rowOff>
        </xdr:to>
        <xdr:sp macro="" textlink="">
          <xdr:nvSpPr>
            <xdr:cNvPr id="10314" name="Group Box Q13" hidden="1">
              <a:extLst>
                <a:ext uri="{63B3BB69-23CF-44E3-9099-C40C66FF867C}">
                  <a14:compatExt spid="_x0000_s10314"/>
                </a:ext>
                <a:ext uri="{FF2B5EF4-FFF2-40B4-BE49-F238E27FC236}">
                  <a16:creationId xmlns:a16="http://schemas.microsoft.com/office/drawing/2014/main" id="{00000000-0008-0000-0600-00004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87</xdr:row>
          <xdr:rowOff>175260</xdr:rowOff>
        </xdr:from>
        <xdr:to>
          <xdr:col>3</xdr:col>
          <xdr:colOff>373380</xdr:colOff>
          <xdr:row>89</xdr:row>
          <xdr:rowOff>30480</xdr:rowOff>
        </xdr:to>
        <xdr:sp macro="" textlink="">
          <xdr:nvSpPr>
            <xdr:cNvPr id="10337" name="Check Box Q11-⑤" hidden="1">
              <a:extLst>
                <a:ext uri="{63B3BB69-23CF-44E3-9099-C40C66FF867C}">
                  <a14:compatExt spid="_x0000_s10337"/>
                </a:ext>
                <a:ext uri="{FF2B5EF4-FFF2-40B4-BE49-F238E27FC236}">
                  <a16:creationId xmlns:a16="http://schemas.microsoft.com/office/drawing/2014/main" id="{00000000-0008-0000-06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86</xdr:row>
          <xdr:rowOff>175260</xdr:rowOff>
        </xdr:from>
        <xdr:to>
          <xdr:col>4</xdr:col>
          <xdr:colOff>60960</xdr:colOff>
          <xdr:row>88</xdr:row>
          <xdr:rowOff>30480</xdr:rowOff>
        </xdr:to>
        <xdr:sp macro="" textlink="">
          <xdr:nvSpPr>
            <xdr:cNvPr id="10338" name="Check Box Q11-④" hidden="1">
              <a:extLst>
                <a:ext uri="{63B3BB69-23CF-44E3-9099-C40C66FF867C}">
                  <a14:compatExt spid="_x0000_s10338"/>
                </a:ext>
                <a:ext uri="{FF2B5EF4-FFF2-40B4-BE49-F238E27FC236}">
                  <a16:creationId xmlns:a16="http://schemas.microsoft.com/office/drawing/2014/main" id="{00000000-0008-0000-06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85</xdr:row>
          <xdr:rowOff>175260</xdr:rowOff>
        </xdr:from>
        <xdr:to>
          <xdr:col>3</xdr:col>
          <xdr:colOff>411480</xdr:colOff>
          <xdr:row>87</xdr:row>
          <xdr:rowOff>30480</xdr:rowOff>
        </xdr:to>
        <xdr:sp macro="" textlink="">
          <xdr:nvSpPr>
            <xdr:cNvPr id="10335" name="Check Box Q11-③" hidden="1">
              <a:extLst>
                <a:ext uri="{63B3BB69-23CF-44E3-9099-C40C66FF867C}">
                  <a14:compatExt spid="_x0000_s10335"/>
                </a:ext>
                <a:ext uri="{FF2B5EF4-FFF2-40B4-BE49-F238E27FC236}">
                  <a16:creationId xmlns:a16="http://schemas.microsoft.com/office/drawing/2014/main" id="{00000000-0008-0000-06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84</xdr:row>
          <xdr:rowOff>175260</xdr:rowOff>
        </xdr:from>
        <xdr:to>
          <xdr:col>3</xdr:col>
          <xdr:colOff>373380</xdr:colOff>
          <xdr:row>86</xdr:row>
          <xdr:rowOff>30480</xdr:rowOff>
        </xdr:to>
        <xdr:sp macro="" textlink="">
          <xdr:nvSpPr>
            <xdr:cNvPr id="10334" name="Check Box Q11-②" hidden="1">
              <a:extLst>
                <a:ext uri="{63B3BB69-23CF-44E3-9099-C40C66FF867C}">
                  <a14:compatExt spid="_x0000_s10334"/>
                </a:ext>
                <a:ext uri="{FF2B5EF4-FFF2-40B4-BE49-F238E27FC236}">
                  <a16:creationId xmlns:a16="http://schemas.microsoft.com/office/drawing/2014/main" id="{00000000-0008-0000-06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83</xdr:row>
          <xdr:rowOff>175260</xdr:rowOff>
        </xdr:from>
        <xdr:to>
          <xdr:col>4</xdr:col>
          <xdr:colOff>0</xdr:colOff>
          <xdr:row>85</xdr:row>
          <xdr:rowOff>30480</xdr:rowOff>
        </xdr:to>
        <xdr:sp macro="" textlink="">
          <xdr:nvSpPr>
            <xdr:cNvPr id="10333" name="Check Box Q11-①" hidden="1">
              <a:extLst>
                <a:ext uri="{63B3BB69-23CF-44E3-9099-C40C66FF867C}">
                  <a14:compatExt spid="_x0000_s10333"/>
                </a:ext>
                <a:ext uri="{FF2B5EF4-FFF2-40B4-BE49-F238E27FC236}">
                  <a16:creationId xmlns:a16="http://schemas.microsoft.com/office/drawing/2014/main" id="{00000000-0008-0000-06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137160</xdr:rowOff>
        </xdr:from>
        <xdr:to>
          <xdr:col>10</xdr:col>
          <xdr:colOff>22860</xdr:colOff>
          <xdr:row>89</xdr:row>
          <xdr:rowOff>76200</xdr:rowOff>
        </xdr:to>
        <xdr:sp macro="" textlink="">
          <xdr:nvSpPr>
            <xdr:cNvPr id="10306" name="Group Box Q11" hidden="1">
              <a:extLst>
                <a:ext uri="{63B3BB69-23CF-44E3-9099-C40C66FF867C}">
                  <a14:compatExt spid="_x0000_s10306"/>
                </a:ext>
                <a:ext uri="{FF2B5EF4-FFF2-40B4-BE49-F238E27FC236}">
                  <a16:creationId xmlns:a16="http://schemas.microsoft.com/office/drawing/2014/main" id="{00000000-0008-0000-0600-00004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80</xdr:row>
          <xdr:rowOff>137160</xdr:rowOff>
        </xdr:from>
        <xdr:to>
          <xdr:col>4</xdr:col>
          <xdr:colOff>38100</xdr:colOff>
          <xdr:row>82</xdr:row>
          <xdr:rowOff>53340</xdr:rowOff>
        </xdr:to>
        <xdr:sp macro="" textlink="">
          <xdr:nvSpPr>
            <xdr:cNvPr id="10301" name="Option Button Q10-⑤" hidden="1">
              <a:extLst>
                <a:ext uri="{63B3BB69-23CF-44E3-9099-C40C66FF867C}">
                  <a14:compatExt spid="_x0000_s10301"/>
                </a:ext>
                <a:ext uri="{FF2B5EF4-FFF2-40B4-BE49-F238E27FC236}">
                  <a16:creationId xmlns:a16="http://schemas.microsoft.com/office/drawing/2014/main" id="{00000000-0008-0000-06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79</xdr:row>
          <xdr:rowOff>137160</xdr:rowOff>
        </xdr:from>
        <xdr:to>
          <xdr:col>4</xdr:col>
          <xdr:colOff>38100</xdr:colOff>
          <xdr:row>81</xdr:row>
          <xdr:rowOff>53340</xdr:rowOff>
        </xdr:to>
        <xdr:sp macro="" textlink="">
          <xdr:nvSpPr>
            <xdr:cNvPr id="10299" name="Option Button Q10-④" hidden="1">
              <a:extLst>
                <a:ext uri="{63B3BB69-23CF-44E3-9099-C40C66FF867C}">
                  <a14:compatExt spid="_x0000_s10299"/>
                </a:ext>
                <a:ext uri="{FF2B5EF4-FFF2-40B4-BE49-F238E27FC236}">
                  <a16:creationId xmlns:a16="http://schemas.microsoft.com/office/drawing/2014/main" id="{00000000-0008-0000-06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78</xdr:row>
          <xdr:rowOff>137160</xdr:rowOff>
        </xdr:from>
        <xdr:to>
          <xdr:col>4</xdr:col>
          <xdr:colOff>38100</xdr:colOff>
          <xdr:row>80</xdr:row>
          <xdr:rowOff>53340</xdr:rowOff>
        </xdr:to>
        <xdr:sp macro="" textlink="">
          <xdr:nvSpPr>
            <xdr:cNvPr id="10298" name="Option Button Q10-③" hidden="1">
              <a:extLst>
                <a:ext uri="{63B3BB69-23CF-44E3-9099-C40C66FF867C}">
                  <a14:compatExt spid="_x0000_s10298"/>
                </a:ext>
                <a:ext uri="{FF2B5EF4-FFF2-40B4-BE49-F238E27FC236}">
                  <a16:creationId xmlns:a16="http://schemas.microsoft.com/office/drawing/2014/main" id="{00000000-0008-0000-06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77</xdr:row>
          <xdr:rowOff>137160</xdr:rowOff>
        </xdr:from>
        <xdr:to>
          <xdr:col>4</xdr:col>
          <xdr:colOff>38100</xdr:colOff>
          <xdr:row>79</xdr:row>
          <xdr:rowOff>53340</xdr:rowOff>
        </xdr:to>
        <xdr:sp macro="" textlink="">
          <xdr:nvSpPr>
            <xdr:cNvPr id="10297" name="Option Button Q10-②" hidden="1">
              <a:extLst>
                <a:ext uri="{63B3BB69-23CF-44E3-9099-C40C66FF867C}">
                  <a14:compatExt spid="_x0000_s10297"/>
                </a:ext>
                <a:ext uri="{FF2B5EF4-FFF2-40B4-BE49-F238E27FC236}">
                  <a16:creationId xmlns:a16="http://schemas.microsoft.com/office/drawing/2014/main" id="{00000000-0008-0000-06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76</xdr:row>
          <xdr:rowOff>137160</xdr:rowOff>
        </xdr:from>
        <xdr:to>
          <xdr:col>4</xdr:col>
          <xdr:colOff>38100</xdr:colOff>
          <xdr:row>78</xdr:row>
          <xdr:rowOff>53340</xdr:rowOff>
        </xdr:to>
        <xdr:sp macro="" textlink="">
          <xdr:nvSpPr>
            <xdr:cNvPr id="10296" name="Option Button Q10-①" hidden="1">
              <a:extLst>
                <a:ext uri="{63B3BB69-23CF-44E3-9099-C40C66FF867C}">
                  <a14:compatExt spid="_x0000_s10296"/>
                </a:ext>
                <a:ext uri="{FF2B5EF4-FFF2-40B4-BE49-F238E27FC236}">
                  <a16:creationId xmlns:a16="http://schemas.microsoft.com/office/drawing/2014/main" id="{00000000-0008-0000-06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68580</xdr:rowOff>
        </xdr:from>
        <xdr:to>
          <xdr:col>10</xdr:col>
          <xdr:colOff>22860</xdr:colOff>
          <xdr:row>82</xdr:row>
          <xdr:rowOff>76200</xdr:rowOff>
        </xdr:to>
        <xdr:sp macro="" textlink="">
          <xdr:nvSpPr>
            <xdr:cNvPr id="10300" name="Group Box Q10" hidden="1">
              <a:extLst>
                <a:ext uri="{63B3BB69-23CF-44E3-9099-C40C66FF867C}">
                  <a14:compatExt spid="_x0000_s10300"/>
                </a:ext>
                <a:ext uri="{FF2B5EF4-FFF2-40B4-BE49-F238E27FC236}">
                  <a16:creationId xmlns:a16="http://schemas.microsoft.com/office/drawing/2014/main" id="{00000000-0008-0000-0600-00003C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73</xdr:row>
          <xdr:rowOff>137160</xdr:rowOff>
        </xdr:from>
        <xdr:to>
          <xdr:col>4</xdr:col>
          <xdr:colOff>38100</xdr:colOff>
          <xdr:row>75</xdr:row>
          <xdr:rowOff>30480</xdr:rowOff>
        </xdr:to>
        <xdr:sp macro="" textlink="">
          <xdr:nvSpPr>
            <xdr:cNvPr id="10289" name="Check Box Q9-⑥" hidden="1">
              <a:extLst>
                <a:ext uri="{63B3BB69-23CF-44E3-9099-C40C66FF867C}">
                  <a14:compatExt spid="_x0000_s10289"/>
                </a:ext>
                <a:ext uri="{FF2B5EF4-FFF2-40B4-BE49-F238E27FC236}">
                  <a16:creationId xmlns:a16="http://schemas.microsoft.com/office/drawing/2014/main" id="{00000000-0008-0000-06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72</xdr:row>
          <xdr:rowOff>137160</xdr:rowOff>
        </xdr:from>
        <xdr:to>
          <xdr:col>4</xdr:col>
          <xdr:colOff>38100</xdr:colOff>
          <xdr:row>74</xdr:row>
          <xdr:rowOff>30480</xdr:rowOff>
        </xdr:to>
        <xdr:sp macro="" textlink="">
          <xdr:nvSpPr>
            <xdr:cNvPr id="10290" name="Check Box Q9-⑤" hidden="1">
              <a:extLst>
                <a:ext uri="{63B3BB69-23CF-44E3-9099-C40C66FF867C}">
                  <a14:compatExt spid="_x0000_s10290"/>
                </a:ext>
                <a:ext uri="{FF2B5EF4-FFF2-40B4-BE49-F238E27FC236}">
                  <a16:creationId xmlns:a16="http://schemas.microsoft.com/office/drawing/2014/main" id="{00000000-0008-0000-06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71</xdr:row>
          <xdr:rowOff>137160</xdr:rowOff>
        </xdr:from>
        <xdr:to>
          <xdr:col>4</xdr:col>
          <xdr:colOff>38100</xdr:colOff>
          <xdr:row>73</xdr:row>
          <xdr:rowOff>30480</xdr:rowOff>
        </xdr:to>
        <xdr:sp macro="" textlink="">
          <xdr:nvSpPr>
            <xdr:cNvPr id="10291" name="Check Box Q9-④" hidden="1">
              <a:extLst>
                <a:ext uri="{63B3BB69-23CF-44E3-9099-C40C66FF867C}">
                  <a14:compatExt spid="_x0000_s10291"/>
                </a:ext>
                <a:ext uri="{FF2B5EF4-FFF2-40B4-BE49-F238E27FC236}">
                  <a16:creationId xmlns:a16="http://schemas.microsoft.com/office/drawing/2014/main" id="{00000000-0008-0000-06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70</xdr:row>
          <xdr:rowOff>129540</xdr:rowOff>
        </xdr:from>
        <xdr:to>
          <xdr:col>4</xdr:col>
          <xdr:colOff>38100</xdr:colOff>
          <xdr:row>72</xdr:row>
          <xdr:rowOff>53340</xdr:rowOff>
        </xdr:to>
        <xdr:sp macro="" textlink="">
          <xdr:nvSpPr>
            <xdr:cNvPr id="10292" name="Check Box Q9-③" hidden="1">
              <a:extLst>
                <a:ext uri="{63B3BB69-23CF-44E3-9099-C40C66FF867C}">
                  <a14:compatExt spid="_x0000_s10292"/>
                </a:ext>
                <a:ext uri="{FF2B5EF4-FFF2-40B4-BE49-F238E27FC236}">
                  <a16:creationId xmlns:a16="http://schemas.microsoft.com/office/drawing/2014/main" id="{00000000-0008-0000-06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129540</xdr:rowOff>
        </xdr:from>
        <xdr:to>
          <xdr:col>4</xdr:col>
          <xdr:colOff>38100</xdr:colOff>
          <xdr:row>71</xdr:row>
          <xdr:rowOff>53340</xdr:rowOff>
        </xdr:to>
        <xdr:sp macro="" textlink="">
          <xdr:nvSpPr>
            <xdr:cNvPr id="10293" name="Check Box Q9-②" hidden="1">
              <a:extLst>
                <a:ext uri="{63B3BB69-23CF-44E3-9099-C40C66FF867C}">
                  <a14:compatExt spid="_x0000_s10293"/>
                </a:ext>
                <a:ext uri="{FF2B5EF4-FFF2-40B4-BE49-F238E27FC236}">
                  <a16:creationId xmlns:a16="http://schemas.microsoft.com/office/drawing/2014/main" id="{00000000-0008-0000-06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68</xdr:row>
          <xdr:rowOff>129540</xdr:rowOff>
        </xdr:from>
        <xdr:to>
          <xdr:col>4</xdr:col>
          <xdr:colOff>38100</xdr:colOff>
          <xdr:row>70</xdr:row>
          <xdr:rowOff>53340</xdr:rowOff>
        </xdr:to>
        <xdr:sp macro="" textlink="">
          <xdr:nvSpPr>
            <xdr:cNvPr id="10294" name="Check Box Q9-①" hidden="1">
              <a:extLst>
                <a:ext uri="{63B3BB69-23CF-44E3-9099-C40C66FF867C}">
                  <a14:compatExt spid="_x0000_s10294"/>
                </a:ext>
                <a:ext uri="{FF2B5EF4-FFF2-40B4-BE49-F238E27FC236}">
                  <a16:creationId xmlns:a16="http://schemas.microsoft.com/office/drawing/2014/main" id="{00000000-0008-0000-06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106680</xdr:rowOff>
        </xdr:from>
        <xdr:to>
          <xdr:col>10</xdr:col>
          <xdr:colOff>38100</xdr:colOff>
          <xdr:row>76</xdr:row>
          <xdr:rowOff>0</xdr:rowOff>
        </xdr:to>
        <xdr:sp macro="" textlink="">
          <xdr:nvSpPr>
            <xdr:cNvPr id="10295" name="Group Box Q9" hidden="1">
              <a:extLst>
                <a:ext uri="{63B3BB69-23CF-44E3-9099-C40C66FF867C}">
                  <a14:compatExt spid="_x0000_s10295"/>
                </a:ext>
                <a:ext uri="{FF2B5EF4-FFF2-40B4-BE49-F238E27FC236}">
                  <a16:creationId xmlns:a16="http://schemas.microsoft.com/office/drawing/2014/main" id="{00000000-0008-0000-0600-00003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65</xdr:row>
          <xdr:rowOff>175260</xdr:rowOff>
        </xdr:from>
        <xdr:to>
          <xdr:col>3</xdr:col>
          <xdr:colOff>396240</xdr:colOff>
          <xdr:row>67</xdr:row>
          <xdr:rowOff>30480</xdr:rowOff>
        </xdr:to>
        <xdr:sp macro="" textlink="">
          <xdr:nvSpPr>
            <xdr:cNvPr id="10332" name="Check Box Q8-⑤" hidden="1">
              <a:extLst>
                <a:ext uri="{63B3BB69-23CF-44E3-9099-C40C66FF867C}">
                  <a14:compatExt spid="_x0000_s10332"/>
                </a:ext>
                <a:ext uri="{FF2B5EF4-FFF2-40B4-BE49-F238E27FC236}">
                  <a16:creationId xmlns:a16="http://schemas.microsoft.com/office/drawing/2014/main" id="{00000000-0008-0000-06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167640</xdr:rowOff>
        </xdr:from>
        <xdr:to>
          <xdr:col>3</xdr:col>
          <xdr:colOff>403860</xdr:colOff>
          <xdr:row>66</xdr:row>
          <xdr:rowOff>22860</xdr:rowOff>
        </xdr:to>
        <xdr:sp macro="" textlink="">
          <xdr:nvSpPr>
            <xdr:cNvPr id="10331" name="Check Box Q8-④" hidden="1">
              <a:extLst>
                <a:ext uri="{63B3BB69-23CF-44E3-9099-C40C66FF867C}">
                  <a14:compatExt spid="_x0000_s10331"/>
                </a:ext>
                <a:ext uri="{FF2B5EF4-FFF2-40B4-BE49-F238E27FC236}">
                  <a16:creationId xmlns:a16="http://schemas.microsoft.com/office/drawing/2014/main" id="{00000000-0008-0000-06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63</xdr:row>
          <xdr:rowOff>167640</xdr:rowOff>
        </xdr:from>
        <xdr:to>
          <xdr:col>3</xdr:col>
          <xdr:colOff>381000</xdr:colOff>
          <xdr:row>65</xdr:row>
          <xdr:rowOff>22860</xdr:rowOff>
        </xdr:to>
        <xdr:sp macro="" textlink="">
          <xdr:nvSpPr>
            <xdr:cNvPr id="10330" name="Check Box Q8-③" hidden="1">
              <a:extLst>
                <a:ext uri="{63B3BB69-23CF-44E3-9099-C40C66FF867C}">
                  <a14:compatExt spid="_x0000_s10330"/>
                </a:ext>
                <a:ext uri="{FF2B5EF4-FFF2-40B4-BE49-F238E27FC236}">
                  <a16:creationId xmlns:a16="http://schemas.microsoft.com/office/drawing/2014/main" id="{00000000-0008-0000-06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62</xdr:row>
          <xdr:rowOff>167640</xdr:rowOff>
        </xdr:from>
        <xdr:to>
          <xdr:col>3</xdr:col>
          <xdr:colOff>396240</xdr:colOff>
          <xdr:row>64</xdr:row>
          <xdr:rowOff>22860</xdr:rowOff>
        </xdr:to>
        <xdr:sp macro="" textlink="">
          <xdr:nvSpPr>
            <xdr:cNvPr id="10329" name="Check Box Q8-②" hidden="1">
              <a:extLst>
                <a:ext uri="{63B3BB69-23CF-44E3-9099-C40C66FF867C}">
                  <a14:compatExt spid="_x0000_s10329"/>
                </a:ext>
                <a:ext uri="{FF2B5EF4-FFF2-40B4-BE49-F238E27FC236}">
                  <a16:creationId xmlns:a16="http://schemas.microsoft.com/office/drawing/2014/main" id="{00000000-0008-0000-0600-00005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61</xdr:row>
          <xdr:rowOff>167640</xdr:rowOff>
        </xdr:from>
        <xdr:to>
          <xdr:col>3</xdr:col>
          <xdr:colOff>373380</xdr:colOff>
          <xdr:row>63</xdr:row>
          <xdr:rowOff>22860</xdr:rowOff>
        </xdr:to>
        <xdr:sp macro="" textlink="">
          <xdr:nvSpPr>
            <xdr:cNvPr id="10328" name="Check Box Q8-①" hidden="1">
              <a:extLst>
                <a:ext uri="{63B3BB69-23CF-44E3-9099-C40C66FF867C}">
                  <a14:compatExt spid="_x0000_s10328"/>
                </a:ext>
                <a:ext uri="{FF2B5EF4-FFF2-40B4-BE49-F238E27FC236}">
                  <a16:creationId xmlns:a16="http://schemas.microsoft.com/office/drawing/2014/main" id="{00000000-0008-0000-0600-00005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60</xdr:row>
          <xdr:rowOff>144780</xdr:rowOff>
        </xdr:from>
        <xdr:to>
          <xdr:col>10</xdr:col>
          <xdr:colOff>38100</xdr:colOff>
          <xdr:row>68</xdr:row>
          <xdr:rowOff>91440</xdr:rowOff>
        </xdr:to>
        <xdr:sp macro="" textlink="">
          <xdr:nvSpPr>
            <xdr:cNvPr id="10279" name="Group Box Q8" hidden="1">
              <a:extLst>
                <a:ext uri="{63B3BB69-23CF-44E3-9099-C40C66FF867C}">
                  <a14:compatExt spid="_x0000_s10279"/>
                </a:ext>
                <a:ext uri="{FF2B5EF4-FFF2-40B4-BE49-F238E27FC236}">
                  <a16:creationId xmlns:a16="http://schemas.microsoft.com/office/drawing/2014/main" id="{00000000-0008-0000-0600-00002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58</xdr:row>
          <xdr:rowOff>144780</xdr:rowOff>
        </xdr:from>
        <xdr:to>
          <xdr:col>4</xdr:col>
          <xdr:colOff>38100</xdr:colOff>
          <xdr:row>60</xdr:row>
          <xdr:rowOff>53340</xdr:rowOff>
        </xdr:to>
        <xdr:sp macro="" textlink="">
          <xdr:nvSpPr>
            <xdr:cNvPr id="10274" name="Option Button Q7-⑤" hidden="1">
              <a:extLst>
                <a:ext uri="{63B3BB69-23CF-44E3-9099-C40C66FF867C}">
                  <a14:compatExt spid="_x0000_s10274"/>
                </a:ext>
                <a:ext uri="{FF2B5EF4-FFF2-40B4-BE49-F238E27FC236}">
                  <a16:creationId xmlns:a16="http://schemas.microsoft.com/office/drawing/2014/main" id="{00000000-0008-0000-06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57</xdr:row>
          <xdr:rowOff>144780</xdr:rowOff>
        </xdr:from>
        <xdr:to>
          <xdr:col>4</xdr:col>
          <xdr:colOff>38100</xdr:colOff>
          <xdr:row>59</xdr:row>
          <xdr:rowOff>53340</xdr:rowOff>
        </xdr:to>
        <xdr:sp macro="" textlink="">
          <xdr:nvSpPr>
            <xdr:cNvPr id="10243" name="Option Button Q7-④" hidden="1">
              <a:extLst>
                <a:ext uri="{63B3BB69-23CF-44E3-9099-C40C66FF867C}">
                  <a14:compatExt spid="_x0000_s10243"/>
                </a:ext>
                <a:ext uri="{FF2B5EF4-FFF2-40B4-BE49-F238E27FC236}">
                  <a16:creationId xmlns:a16="http://schemas.microsoft.com/office/drawing/2014/main" id="{00000000-0008-0000-06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56</xdr:row>
          <xdr:rowOff>144780</xdr:rowOff>
        </xdr:from>
        <xdr:to>
          <xdr:col>4</xdr:col>
          <xdr:colOff>38100</xdr:colOff>
          <xdr:row>58</xdr:row>
          <xdr:rowOff>60960</xdr:rowOff>
        </xdr:to>
        <xdr:sp macro="" textlink="">
          <xdr:nvSpPr>
            <xdr:cNvPr id="10242" name="Option Button Q7-③" hidden="1">
              <a:extLst>
                <a:ext uri="{63B3BB69-23CF-44E3-9099-C40C66FF867C}">
                  <a14:compatExt spid="_x0000_s10242"/>
                </a:ext>
                <a:ext uri="{FF2B5EF4-FFF2-40B4-BE49-F238E27FC236}">
                  <a16:creationId xmlns:a16="http://schemas.microsoft.com/office/drawing/2014/main" id="{00000000-0008-0000-06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55</xdr:row>
          <xdr:rowOff>144780</xdr:rowOff>
        </xdr:from>
        <xdr:to>
          <xdr:col>4</xdr:col>
          <xdr:colOff>38100</xdr:colOff>
          <xdr:row>57</xdr:row>
          <xdr:rowOff>60960</xdr:rowOff>
        </xdr:to>
        <xdr:sp macro="" textlink="">
          <xdr:nvSpPr>
            <xdr:cNvPr id="10275" name="Option Button Q7-②" hidden="1">
              <a:extLst>
                <a:ext uri="{63B3BB69-23CF-44E3-9099-C40C66FF867C}">
                  <a14:compatExt spid="_x0000_s10275"/>
                </a:ext>
                <a:ext uri="{FF2B5EF4-FFF2-40B4-BE49-F238E27FC236}">
                  <a16:creationId xmlns:a16="http://schemas.microsoft.com/office/drawing/2014/main" id="{00000000-0008-0000-06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54</xdr:row>
          <xdr:rowOff>144780</xdr:rowOff>
        </xdr:from>
        <xdr:to>
          <xdr:col>4</xdr:col>
          <xdr:colOff>38100</xdr:colOff>
          <xdr:row>56</xdr:row>
          <xdr:rowOff>60960</xdr:rowOff>
        </xdr:to>
        <xdr:sp macro="" textlink="">
          <xdr:nvSpPr>
            <xdr:cNvPr id="10283" name="Option Button Q7-①" hidden="1">
              <a:extLst>
                <a:ext uri="{63B3BB69-23CF-44E3-9099-C40C66FF867C}">
                  <a14:compatExt spid="_x0000_s10283"/>
                </a:ext>
                <a:ext uri="{FF2B5EF4-FFF2-40B4-BE49-F238E27FC236}">
                  <a16:creationId xmlns:a16="http://schemas.microsoft.com/office/drawing/2014/main" id="{00000000-0008-0000-06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68580</xdr:rowOff>
        </xdr:from>
        <xdr:to>
          <xdr:col>10</xdr:col>
          <xdr:colOff>60960</xdr:colOff>
          <xdr:row>60</xdr:row>
          <xdr:rowOff>91440</xdr:rowOff>
        </xdr:to>
        <xdr:sp macro="" textlink="">
          <xdr:nvSpPr>
            <xdr:cNvPr id="10245" name="Group Box Q7" hidden="1">
              <a:extLst>
                <a:ext uri="{63B3BB69-23CF-44E3-9099-C40C66FF867C}">
                  <a14:compatExt spid="_x0000_s10245"/>
                </a:ext>
                <a:ext uri="{FF2B5EF4-FFF2-40B4-BE49-F238E27FC236}">
                  <a16:creationId xmlns:a16="http://schemas.microsoft.com/office/drawing/2014/main" id="{00000000-0008-0000-0600-00000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38</xdr:row>
          <xdr:rowOff>129540</xdr:rowOff>
        </xdr:from>
        <xdr:to>
          <xdr:col>4</xdr:col>
          <xdr:colOff>38100</xdr:colOff>
          <xdr:row>40</xdr:row>
          <xdr:rowOff>53340</xdr:rowOff>
        </xdr:to>
        <xdr:sp macro="" textlink="">
          <xdr:nvSpPr>
            <xdr:cNvPr id="10267" name="Check Box Q4-⑥" hidden="1">
              <a:extLst>
                <a:ext uri="{63B3BB69-23CF-44E3-9099-C40C66FF867C}">
                  <a14:compatExt spid="_x0000_s10267"/>
                </a:ext>
                <a:ext uri="{FF2B5EF4-FFF2-40B4-BE49-F238E27FC236}">
                  <a16:creationId xmlns:a16="http://schemas.microsoft.com/office/drawing/2014/main" id="{00000000-0008-0000-06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37</xdr:row>
          <xdr:rowOff>129540</xdr:rowOff>
        </xdr:from>
        <xdr:to>
          <xdr:col>4</xdr:col>
          <xdr:colOff>38100</xdr:colOff>
          <xdr:row>39</xdr:row>
          <xdr:rowOff>53340</xdr:rowOff>
        </xdr:to>
        <xdr:sp macro="" textlink="">
          <xdr:nvSpPr>
            <xdr:cNvPr id="10268" name="Check Box Q4-⑤" hidden="1">
              <a:extLst>
                <a:ext uri="{63B3BB69-23CF-44E3-9099-C40C66FF867C}">
                  <a14:compatExt spid="_x0000_s10268"/>
                </a:ext>
                <a:ext uri="{FF2B5EF4-FFF2-40B4-BE49-F238E27FC236}">
                  <a16:creationId xmlns:a16="http://schemas.microsoft.com/office/drawing/2014/main" id="{00000000-0008-0000-06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36</xdr:row>
          <xdr:rowOff>129540</xdr:rowOff>
        </xdr:from>
        <xdr:to>
          <xdr:col>4</xdr:col>
          <xdr:colOff>38100</xdr:colOff>
          <xdr:row>38</xdr:row>
          <xdr:rowOff>53340</xdr:rowOff>
        </xdr:to>
        <xdr:sp macro="" textlink="">
          <xdr:nvSpPr>
            <xdr:cNvPr id="10269" name="Check Box Q4-④" hidden="1">
              <a:extLst>
                <a:ext uri="{63B3BB69-23CF-44E3-9099-C40C66FF867C}">
                  <a14:compatExt spid="_x0000_s10269"/>
                </a:ext>
                <a:ext uri="{FF2B5EF4-FFF2-40B4-BE49-F238E27FC236}">
                  <a16:creationId xmlns:a16="http://schemas.microsoft.com/office/drawing/2014/main" id="{00000000-0008-0000-06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144780</xdr:rowOff>
        </xdr:from>
        <xdr:to>
          <xdr:col>4</xdr:col>
          <xdr:colOff>38100</xdr:colOff>
          <xdr:row>37</xdr:row>
          <xdr:rowOff>53340</xdr:rowOff>
        </xdr:to>
        <xdr:sp macro="" textlink="">
          <xdr:nvSpPr>
            <xdr:cNvPr id="10270" name="Check Box Q4-③" hidden="1">
              <a:extLst>
                <a:ext uri="{63B3BB69-23CF-44E3-9099-C40C66FF867C}">
                  <a14:compatExt spid="_x0000_s10270"/>
                </a:ext>
                <a:ext uri="{FF2B5EF4-FFF2-40B4-BE49-F238E27FC236}">
                  <a16:creationId xmlns:a16="http://schemas.microsoft.com/office/drawing/2014/main" id="{00000000-0008-0000-06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34</xdr:row>
          <xdr:rowOff>144780</xdr:rowOff>
        </xdr:from>
        <xdr:to>
          <xdr:col>4</xdr:col>
          <xdr:colOff>38100</xdr:colOff>
          <xdr:row>36</xdr:row>
          <xdr:rowOff>53340</xdr:rowOff>
        </xdr:to>
        <xdr:sp macro="" textlink="">
          <xdr:nvSpPr>
            <xdr:cNvPr id="10271" name="Check Box Q4-②" hidden="1">
              <a:extLst>
                <a:ext uri="{63B3BB69-23CF-44E3-9099-C40C66FF867C}">
                  <a14:compatExt spid="_x0000_s10271"/>
                </a:ext>
                <a:ext uri="{FF2B5EF4-FFF2-40B4-BE49-F238E27FC236}">
                  <a16:creationId xmlns:a16="http://schemas.microsoft.com/office/drawing/2014/main" id="{00000000-0008-0000-06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144780</xdr:rowOff>
        </xdr:from>
        <xdr:to>
          <xdr:col>4</xdr:col>
          <xdr:colOff>38100</xdr:colOff>
          <xdr:row>35</xdr:row>
          <xdr:rowOff>53340</xdr:rowOff>
        </xdr:to>
        <xdr:sp macro="" textlink="">
          <xdr:nvSpPr>
            <xdr:cNvPr id="10272" name="Check Box Q4-①" hidden="1">
              <a:extLst>
                <a:ext uri="{63B3BB69-23CF-44E3-9099-C40C66FF867C}">
                  <a14:compatExt spid="_x0000_s10272"/>
                </a:ext>
                <a:ext uri="{FF2B5EF4-FFF2-40B4-BE49-F238E27FC236}">
                  <a16:creationId xmlns:a16="http://schemas.microsoft.com/office/drawing/2014/main" id="{00000000-0008-0000-06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68580</xdr:rowOff>
        </xdr:from>
        <xdr:to>
          <xdr:col>10</xdr:col>
          <xdr:colOff>22860</xdr:colOff>
          <xdr:row>41</xdr:row>
          <xdr:rowOff>137160</xdr:rowOff>
        </xdr:to>
        <xdr:sp macro="" textlink="">
          <xdr:nvSpPr>
            <xdr:cNvPr id="10273" name="Group Box Q4" hidden="1">
              <a:extLst>
                <a:ext uri="{63B3BB69-23CF-44E3-9099-C40C66FF867C}">
                  <a14:compatExt spid="_x0000_s10273"/>
                </a:ext>
                <a:ext uri="{FF2B5EF4-FFF2-40B4-BE49-F238E27FC236}">
                  <a16:creationId xmlns:a16="http://schemas.microsoft.com/office/drawing/2014/main" id="{00000000-0008-0000-0600-00002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30</xdr:row>
          <xdr:rowOff>144780</xdr:rowOff>
        </xdr:from>
        <xdr:to>
          <xdr:col>3</xdr:col>
          <xdr:colOff>342900</xdr:colOff>
          <xdr:row>32</xdr:row>
          <xdr:rowOff>30480</xdr:rowOff>
        </xdr:to>
        <xdr:sp macro="" textlink="">
          <xdr:nvSpPr>
            <xdr:cNvPr id="10327" name="Option Button Q3-⑤" hidden="1">
              <a:extLst>
                <a:ext uri="{63B3BB69-23CF-44E3-9099-C40C66FF867C}">
                  <a14:compatExt spid="_x0000_s10327"/>
                </a:ext>
                <a:ext uri="{FF2B5EF4-FFF2-40B4-BE49-F238E27FC236}">
                  <a16:creationId xmlns:a16="http://schemas.microsoft.com/office/drawing/2014/main" id="{00000000-0008-0000-06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137160</xdr:rowOff>
        </xdr:from>
        <xdr:to>
          <xdr:col>3</xdr:col>
          <xdr:colOff>342900</xdr:colOff>
          <xdr:row>31</xdr:row>
          <xdr:rowOff>30480</xdr:rowOff>
        </xdr:to>
        <xdr:sp macro="" textlink="">
          <xdr:nvSpPr>
            <xdr:cNvPr id="10325" name="Option Button Q3-④" hidden="1">
              <a:extLst>
                <a:ext uri="{63B3BB69-23CF-44E3-9099-C40C66FF867C}">
                  <a14:compatExt spid="_x0000_s10325"/>
                </a:ext>
                <a:ext uri="{FF2B5EF4-FFF2-40B4-BE49-F238E27FC236}">
                  <a16:creationId xmlns:a16="http://schemas.microsoft.com/office/drawing/2014/main" id="{00000000-0008-0000-06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28</xdr:row>
          <xdr:rowOff>129540</xdr:rowOff>
        </xdr:from>
        <xdr:to>
          <xdr:col>3</xdr:col>
          <xdr:colOff>342900</xdr:colOff>
          <xdr:row>30</xdr:row>
          <xdr:rowOff>22860</xdr:rowOff>
        </xdr:to>
        <xdr:sp macro="" textlink="">
          <xdr:nvSpPr>
            <xdr:cNvPr id="10249" name="Option Button Q3-③" hidden="1">
              <a:extLst>
                <a:ext uri="{63B3BB69-23CF-44E3-9099-C40C66FF867C}">
                  <a14:compatExt spid="_x0000_s10249"/>
                </a:ext>
                <a:ext uri="{FF2B5EF4-FFF2-40B4-BE49-F238E27FC236}">
                  <a16:creationId xmlns:a16="http://schemas.microsoft.com/office/drawing/2014/main" id="{00000000-0008-0000-06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144780</xdr:rowOff>
        </xdr:from>
        <xdr:to>
          <xdr:col>3</xdr:col>
          <xdr:colOff>342900</xdr:colOff>
          <xdr:row>29</xdr:row>
          <xdr:rowOff>22860</xdr:rowOff>
        </xdr:to>
        <xdr:sp macro="" textlink="">
          <xdr:nvSpPr>
            <xdr:cNvPr id="10248" name="Option Button Q3-②" hidden="1">
              <a:extLst>
                <a:ext uri="{63B3BB69-23CF-44E3-9099-C40C66FF867C}">
                  <a14:compatExt spid="_x0000_s10248"/>
                </a:ext>
                <a:ext uri="{FF2B5EF4-FFF2-40B4-BE49-F238E27FC236}">
                  <a16:creationId xmlns:a16="http://schemas.microsoft.com/office/drawing/2014/main" id="{00000000-0008-0000-06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152400</xdr:rowOff>
        </xdr:from>
        <xdr:to>
          <xdr:col>3</xdr:col>
          <xdr:colOff>342900</xdr:colOff>
          <xdr:row>28</xdr:row>
          <xdr:rowOff>30480</xdr:rowOff>
        </xdr:to>
        <xdr:sp macro="" textlink="">
          <xdr:nvSpPr>
            <xdr:cNvPr id="10247" name="Option Button Q3-①" hidden="1">
              <a:extLst>
                <a:ext uri="{63B3BB69-23CF-44E3-9099-C40C66FF867C}">
                  <a14:compatExt spid="_x0000_s10247"/>
                </a:ext>
                <a:ext uri="{FF2B5EF4-FFF2-40B4-BE49-F238E27FC236}">
                  <a16:creationId xmlns:a16="http://schemas.microsoft.com/office/drawing/2014/main" id="{00000000-0008-0000-06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91440</xdr:rowOff>
        </xdr:from>
        <xdr:to>
          <xdr:col>10</xdr:col>
          <xdr:colOff>30480</xdr:colOff>
          <xdr:row>32</xdr:row>
          <xdr:rowOff>114300</xdr:rowOff>
        </xdr:to>
        <xdr:sp macro="" textlink="">
          <xdr:nvSpPr>
            <xdr:cNvPr id="10324" name="Group Box Q3" hidden="1">
              <a:extLst>
                <a:ext uri="{63B3BB69-23CF-44E3-9099-C40C66FF867C}">
                  <a14:compatExt spid="_x0000_s10324"/>
                </a:ext>
                <a:ext uri="{FF2B5EF4-FFF2-40B4-BE49-F238E27FC236}">
                  <a16:creationId xmlns:a16="http://schemas.microsoft.com/office/drawing/2014/main" id="{00000000-0008-0000-0600-00005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129540</xdr:rowOff>
        </xdr:from>
        <xdr:to>
          <xdr:col>4</xdr:col>
          <xdr:colOff>38100</xdr:colOff>
          <xdr:row>25</xdr:row>
          <xdr:rowOff>53340</xdr:rowOff>
        </xdr:to>
        <xdr:sp macro="" textlink="">
          <xdr:nvSpPr>
            <xdr:cNvPr id="10252" name="Check Box Q2-⑥" hidden="1">
              <a:extLst>
                <a:ext uri="{63B3BB69-23CF-44E3-9099-C40C66FF867C}">
                  <a14:compatExt spid="_x0000_s10252"/>
                </a:ext>
                <a:ext uri="{FF2B5EF4-FFF2-40B4-BE49-F238E27FC236}">
                  <a16:creationId xmlns:a16="http://schemas.microsoft.com/office/drawing/2014/main" id="{00000000-0008-0000-06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129540</xdr:rowOff>
        </xdr:from>
        <xdr:to>
          <xdr:col>4</xdr:col>
          <xdr:colOff>38100</xdr:colOff>
          <xdr:row>24</xdr:row>
          <xdr:rowOff>53340</xdr:rowOff>
        </xdr:to>
        <xdr:sp macro="" textlink="">
          <xdr:nvSpPr>
            <xdr:cNvPr id="10253" name="Check Box Q2-⑤" hidden="1">
              <a:extLst>
                <a:ext uri="{63B3BB69-23CF-44E3-9099-C40C66FF867C}">
                  <a14:compatExt spid="_x0000_s10253"/>
                </a:ext>
                <a:ext uri="{FF2B5EF4-FFF2-40B4-BE49-F238E27FC236}">
                  <a16:creationId xmlns:a16="http://schemas.microsoft.com/office/drawing/2014/main" id="{00000000-0008-0000-06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xdr:row>
          <xdr:rowOff>129540</xdr:rowOff>
        </xdr:from>
        <xdr:to>
          <xdr:col>4</xdr:col>
          <xdr:colOff>38100</xdr:colOff>
          <xdr:row>23</xdr:row>
          <xdr:rowOff>53340</xdr:rowOff>
        </xdr:to>
        <xdr:sp macro="" textlink="">
          <xdr:nvSpPr>
            <xdr:cNvPr id="10254" name="Check Box Q2-④" hidden="1">
              <a:extLst>
                <a:ext uri="{63B3BB69-23CF-44E3-9099-C40C66FF867C}">
                  <a14:compatExt spid="_x0000_s10254"/>
                </a:ext>
                <a:ext uri="{FF2B5EF4-FFF2-40B4-BE49-F238E27FC236}">
                  <a16:creationId xmlns:a16="http://schemas.microsoft.com/office/drawing/2014/main" id="{00000000-0008-0000-06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144780</xdr:rowOff>
        </xdr:from>
        <xdr:to>
          <xdr:col>4</xdr:col>
          <xdr:colOff>38100</xdr:colOff>
          <xdr:row>22</xdr:row>
          <xdr:rowOff>38100</xdr:rowOff>
        </xdr:to>
        <xdr:sp macro="" textlink="">
          <xdr:nvSpPr>
            <xdr:cNvPr id="10255" name="Check Box Q2-③" hidden="1">
              <a:extLst>
                <a:ext uri="{63B3BB69-23CF-44E3-9099-C40C66FF867C}">
                  <a14:compatExt spid="_x0000_s10255"/>
                </a:ext>
                <a:ext uri="{FF2B5EF4-FFF2-40B4-BE49-F238E27FC236}">
                  <a16:creationId xmlns:a16="http://schemas.microsoft.com/office/drawing/2014/main" id="{00000000-0008-0000-06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144780</xdr:rowOff>
        </xdr:from>
        <xdr:to>
          <xdr:col>4</xdr:col>
          <xdr:colOff>38100</xdr:colOff>
          <xdr:row>21</xdr:row>
          <xdr:rowOff>38100</xdr:rowOff>
        </xdr:to>
        <xdr:sp macro="" textlink="">
          <xdr:nvSpPr>
            <xdr:cNvPr id="10256" name="Check Box Q2-②" hidden="1">
              <a:extLst>
                <a:ext uri="{63B3BB69-23CF-44E3-9099-C40C66FF867C}">
                  <a14:compatExt spid="_x0000_s10256"/>
                </a:ext>
                <a:ext uri="{FF2B5EF4-FFF2-40B4-BE49-F238E27FC236}">
                  <a16:creationId xmlns:a16="http://schemas.microsoft.com/office/drawing/2014/main" id="{00000000-0008-0000-06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144780</xdr:rowOff>
        </xdr:from>
        <xdr:to>
          <xdr:col>4</xdr:col>
          <xdr:colOff>38100</xdr:colOff>
          <xdr:row>20</xdr:row>
          <xdr:rowOff>38100</xdr:rowOff>
        </xdr:to>
        <xdr:sp macro="" textlink="">
          <xdr:nvSpPr>
            <xdr:cNvPr id="10257" name="Check Box Q2-①" hidden="1">
              <a:extLst>
                <a:ext uri="{63B3BB69-23CF-44E3-9099-C40C66FF867C}">
                  <a14:compatExt spid="_x0000_s10257"/>
                </a:ext>
                <a:ext uri="{FF2B5EF4-FFF2-40B4-BE49-F238E27FC236}">
                  <a16:creationId xmlns:a16="http://schemas.microsoft.com/office/drawing/2014/main" id="{00000000-0008-0000-06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91440</xdr:rowOff>
        </xdr:from>
        <xdr:to>
          <xdr:col>10</xdr:col>
          <xdr:colOff>38100</xdr:colOff>
          <xdr:row>26</xdr:row>
          <xdr:rowOff>38100</xdr:rowOff>
        </xdr:to>
        <xdr:sp macro="" textlink="">
          <xdr:nvSpPr>
            <xdr:cNvPr id="10264" name="Group Box Q2" hidden="1">
              <a:extLst>
                <a:ext uri="{63B3BB69-23CF-44E3-9099-C40C66FF867C}">
                  <a14:compatExt spid="_x0000_s10264"/>
                </a:ext>
                <a:ext uri="{FF2B5EF4-FFF2-40B4-BE49-F238E27FC236}">
                  <a16:creationId xmlns:a16="http://schemas.microsoft.com/office/drawing/2014/main" id="{00000000-0008-0000-0600-000018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152400</xdr:rowOff>
        </xdr:from>
        <xdr:to>
          <xdr:col>3</xdr:col>
          <xdr:colOff>335280</xdr:colOff>
          <xdr:row>17</xdr:row>
          <xdr:rowOff>30480</xdr:rowOff>
        </xdr:to>
        <xdr:sp macro="" textlink="">
          <xdr:nvSpPr>
            <xdr:cNvPr id="10263" name="Option Button Q1-⑤" hidden="1">
              <a:extLst>
                <a:ext uri="{63B3BB69-23CF-44E3-9099-C40C66FF867C}">
                  <a14:compatExt spid="_x0000_s10263"/>
                </a:ext>
                <a:ext uri="{FF2B5EF4-FFF2-40B4-BE49-F238E27FC236}">
                  <a16:creationId xmlns:a16="http://schemas.microsoft.com/office/drawing/2014/main" id="{00000000-0008-0000-06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xdr:row>
          <xdr:rowOff>152400</xdr:rowOff>
        </xdr:from>
        <xdr:to>
          <xdr:col>3</xdr:col>
          <xdr:colOff>335280</xdr:colOff>
          <xdr:row>16</xdr:row>
          <xdr:rowOff>0</xdr:rowOff>
        </xdr:to>
        <xdr:sp macro="" textlink="">
          <xdr:nvSpPr>
            <xdr:cNvPr id="10259" name="Option Button Q1-④" hidden="1">
              <a:extLst>
                <a:ext uri="{63B3BB69-23CF-44E3-9099-C40C66FF867C}">
                  <a14:compatExt spid="_x0000_s10259"/>
                </a:ext>
                <a:ext uri="{FF2B5EF4-FFF2-40B4-BE49-F238E27FC236}">
                  <a16:creationId xmlns:a16="http://schemas.microsoft.com/office/drawing/2014/main" id="{00000000-0008-0000-06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xdr:row>
          <xdr:rowOff>152400</xdr:rowOff>
        </xdr:from>
        <xdr:to>
          <xdr:col>3</xdr:col>
          <xdr:colOff>335280</xdr:colOff>
          <xdr:row>15</xdr:row>
          <xdr:rowOff>30480</xdr:rowOff>
        </xdr:to>
        <xdr:sp macro="" textlink="">
          <xdr:nvSpPr>
            <xdr:cNvPr id="10258" name="Option Button Q1-③" hidden="1">
              <a:extLst>
                <a:ext uri="{63B3BB69-23CF-44E3-9099-C40C66FF867C}">
                  <a14:compatExt spid="_x0000_s10258"/>
                </a:ext>
                <a:ext uri="{FF2B5EF4-FFF2-40B4-BE49-F238E27FC236}">
                  <a16:creationId xmlns:a16="http://schemas.microsoft.com/office/drawing/2014/main" id="{00000000-0008-0000-06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152400</xdr:rowOff>
        </xdr:from>
        <xdr:to>
          <xdr:col>3</xdr:col>
          <xdr:colOff>358140</xdr:colOff>
          <xdr:row>14</xdr:row>
          <xdr:rowOff>22860</xdr:rowOff>
        </xdr:to>
        <xdr:sp macro="" textlink="">
          <xdr:nvSpPr>
            <xdr:cNvPr id="10261" name="Option Button Q1-②" hidden="1">
              <a:extLst>
                <a:ext uri="{63B3BB69-23CF-44E3-9099-C40C66FF867C}">
                  <a14:compatExt spid="_x0000_s10261"/>
                </a:ext>
                <a:ext uri="{FF2B5EF4-FFF2-40B4-BE49-F238E27FC236}">
                  <a16:creationId xmlns:a16="http://schemas.microsoft.com/office/drawing/2014/main" id="{00000000-0008-0000-06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xdr:row>
          <xdr:rowOff>152400</xdr:rowOff>
        </xdr:from>
        <xdr:to>
          <xdr:col>3</xdr:col>
          <xdr:colOff>342900</xdr:colOff>
          <xdr:row>13</xdr:row>
          <xdr:rowOff>38100</xdr:rowOff>
        </xdr:to>
        <xdr:sp macro="" textlink="">
          <xdr:nvSpPr>
            <xdr:cNvPr id="10260" name="Option Button Q1-①" hidden="1">
              <a:extLst>
                <a:ext uri="{63B3BB69-23CF-44E3-9099-C40C66FF867C}">
                  <a14:compatExt spid="_x0000_s10260"/>
                </a:ext>
                <a:ext uri="{FF2B5EF4-FFF2-40B4-BE49-F238E27FC236}">
                  <a16:creationId xmlns:a16="http://schemas.microsoft.com/office/drawing/2014/main" id="{00000000-0008-0000-06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68580</xdr:rowOff>
        </xdr:from>
        <xdr:to>
          <xdr:col>10</xdr:col>
          <xdr:colOff>0</xdr:colOff>
          <xdr:row>18</xdr:row>
          <xdr:rowOff>38100</xdr:rowOff>
        </xdr:to>
        <xdr:sp macro="" textlink="">
          <xdr:nvSpPr>
            <xdr:cNvPr id="10262" name="Group Box Q1" hidden="1">
              <a:extLst>
                <a:ext uri="{63B3BB69-23CF-44E3-9099-C40C66FF867C}">
                  <a14:compatExt spid="_x0000_s10262"/>
                </a:ext>
                <a:ext uri="{FF2B5EF4-FFF2-40B4-BE49-F238E27FC236}">
                  <a16:creationId xmlns:a16="http://schemas.microsoft.com/office/drawing/2014/main" id="{00000000-0008-0000-06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Q1</a:t>
              </a:r>
            </a:p>
          </xdr:txBody>
        </xdr:sp>
        <xdr:clientData/>
      </xdr:twoCellAnchor>
    </mc:Choice>
    <mc:Fallback/>
  </mc:AlternateContent>
  <xdr:twoCellAnchor>
    <xdr:from>
      <xdr:col>12</xdr:col>
      <xdr:colOff>114300</xdr:colOff>
      <xdr:row>0</xdr:row>
      <xdr:rowOff>179705</xdr:rowOff>
    </xdr:from>
    <xdr:to>
      <xdr:col>15</xdr:col>
      <xdr:colOff>266699</xdr:colOff>
      <xdr:row>3</xdr:row>
      <xdr:rowOff>141605</xdr:rowOff>
    </xdr:to>
    <xdr:sp macro="" textlink="">
      <xdr:nvSpPr>
        <xdr:cNvPr id="24" name="注意事項１">
          <a:extLst>
            <a:ext uri="{FF2B5EF4-FFF2-40B4-BE49-F238E27FC236}">
              <a16:creationId xmlns:a16="http://schemas.microsoft.com/office/drawing/2014/main" id="{00000000-0008-0000-0600-000018000000}"/>
            </a:ext>
          </a:extLst>
        </xdr:cNvPr>
        <xdr:cNvSpPr/>
      </xdr:nvSpPr>
      <xdr:spPr>
        <a:xfrm>
          <a:off x="8328660" y="179705"/>
          <a:ext cx="2141219" cy="6705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lnSpc>
              <a:spcPts val="1500"/>
            </a:lnSpc>
          </a:pPr>
          <a:r>
            <a:rPr kumimoji="1" lang="ja-JP" altLang="en-US" sz="1000">
              <a:latin typeface="Meiryo UI" panose="020B0604030504040204" pitchFamily="50" charset="-128"/>
              <a:ea typeface="Meiryo UI" panose="020B0604030504040204" pitchFamily="50" charset="-128"/>
            </a:rPr>
            <a:t>「参照シート」にデータを貼りつけた後、黄色枠内に入力をお願いします。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298D4-A36F-4B6B-BBBD-56DBBB73A460}">
  <sheetPr codeName="Sheet2">
    <tabColor rgb="FFFFFFCC"/>
  </sheetPr>
  <dimension ref="A1:I15"/>
  <sheetViews>
    <sheetView showGridLines="0" tabSelected="1" workbookViewId="0"/>
  </sheetViews>
  <sheetFormatPr defaultColWidth="8.54296875" defaultRowHeight="14.4"/>
  <cols>
    <col min="1" max="1" width="1.81640625" style="41" customWidth="1"/>
    <col min="2" max="2" width="20.54296875" style="41" customWidth="1"/>
    <col min="3" max="3" width="36.54296875" style="41" customWidth="1"/>
    <col min="4" max="4" width="7.54296875" style="41" customWidth="1"/>
    <col min="5" max="5" width="34.36328125" style="41" customWidth="1"/>
    <col min="6" max="6" width="2.453125" style="41" hidden="1" customWidth="1"/>
    <col min="7" max="16384" width="8.54296875" style="41"/>
  </cols>
  <sheetData>
    <row r="1" spans="1:9">
      <c r="A1" s="90"/>
    </row>
    <row r="2" spans="1:9" ht="15">
      <c r="B2" s="222" t="s">
        <v>122</v>
      </c>
      <c r="C2" s="222"/>
      <c r="D2" s="222"/>
      <c r="E2" s="222"/>
    </row>
    <row r="4" spans="1:9">
      <c r="B4" s="223" t="s">
        <v>124</v>
      </c>
      <c r="C4" s="223"/>
      <c r="D4" s="223"/>
      <c r="E4" s="223"/>
    </row>
    <row r="5" spans="1:9">
      <c r="B5" s="221" t="s">
        <v>123</v>
      </c>
      <c r="C5" s="221"/>
    </row>
    <row r="7" spans="1:9" ht="36" customHeight="1">
      <c r="B7" s="86" t="s">
        <v>283</v>
      </c>
      <c r="C7" s="85" t="s">
        <v>232</v>
      </c>
      <c r="D7" s="225" t="str">
        <f>IF(F7=3,"","　　招へいプログラムとして契約後に代替オンライン交流を実施
　　された場合は代替オンライン交流を選択してください")</f>
        <v>　　招へいプログラムとして契約後に代替オンライン交流を実施
　　された場合は代替オンライン交流を選択してください</v>
      </c>
      <c r="E7" s="225"/>
      <c r="F7" s="41">
        <f>IF(C7="さくら招へいプログラム",1,IF(C7="さくら招へいプログラム代替オンライン交流",2,IF(C7="さくらオンラインプログラム",3,0)))</f>
        <v>0</v>
      </c>
      <c r="H7" s="65"/>
    </row>
    <row r="8" spans="1:9" ht="36" customHeight="1">
      <c r="B8" s="86" t="s">
        <v>161</v>
      </c>
      <c r="C8" s="91" t="s">
        <v>164</v>
      </c>
      <c r="D8" s="224" t="str">
        <f>IF(F8="○","　　内部監査実施の場合は、契約時に内部監査実施申請書、
　　内部監査終了後に内部監査終了報告書のご提出が必要です。","")</f>
        <v/>
      </c>
      <c r="E8" s="224"/>
      <c r="F8" s="41" t="str">
        <f>IF(C8="内部監査を実施する","○",IF(C8="内部監査を実施しない","×",""))</f>
        <v/>
      </c>
      <c r="G8" s="65"/>
      <c r="H8" s="65"/>
    </row>
    <row r="9" spans="1:9" ht="16.05" customHeight="1" thickBot="1">
      <c r="A9" s="72"/>
      <c r="B9" s="72"/>
      <c r="C9" s="72"/>
      <c r="D9" s="72"/>
      <c r="E9" s="72"/>
      <c r="F9" s="72"/>
      <c r="G9" s="72"/>
      <c r="H9" s="72"/>
      <c r="I9" s="72"/>
    </row>
    <row r="10" spans="1:9" ht="32.1" customHeight="1" thickBot="1">
      <c r="B10" s="226" t="s">
        <v>127</v>
      </c>
      <c r="C10" s="227"/>
      <c r="D10" s="227"/>
      <c r="E10" s="89" t="s">
        <v>128</v>
      </c>
      <c r="F10" s="72"/>
    </row>
    <row r="11" spans="1:9" ht="32.1" customHeight="1">
      <c r="B11" s="229" t="s">
        <v>125</v>
      </c>
      <c r="C11" s="229"/>
      <c r="D11" s="229"/>
      <c r="E11" s="92" t="str">
        <f>IF($F$8="","※上段の選択項目を選択してください",IF($F$8="○","×","○"))</f>
        <v>※上段の選択項目を選択してください</v>
      </c>
      <c r="F11" s="72"/>
    </row>
    <row r="12" spans="1:9" ht="32.1" customHeight="1">
      <c r="B12" s="228" t="s">
        <v>159</v>
      </c>
      <c r="C12" s="228"/>
      <c r="D12" s="228"/>
      <c r="E12" s="93" t="str">
        <f>IF($F$8="","※上段の選択項目を選択してください",IF($F$8="○","×","○"))</f>
        <v>※上段の選択項目を選択してください</v>
      </c>
      <c r="F12" s="72"/>
    </row>
    <row r="13" spans="1:9" ht="32.1" customHeight="1">
      <c r="B13" s="228" t="s">
        <v>126</v>
      </c>
      <c r="C13" s="228"/>
      <c r="D13" s="228"/>
      <c r="E13" s="94" t="str">
        <f>IF($F$8="","※上段の選択項目を選択してください",IF($F$8="○","○","×"))</f>
        <v>※上段の選択項目を選択してください</v>
      </c>
      <c r="F13" s="72"/>
    </row>
    <row r="14" spans="1:9" ht="32.1" customHeight="1">
      <c r="B14" s="228" t="s">
        <v>129</v>
      </c>
      <c r="C14" s="228"/>
      <c r="D14" s="228"/>
      <c r="E14" s="93" t="s">
        <v>160</v>
      </c>
      <c r="F14" s="72"/>
    </row>
    <row r="15" spans="1:9" ht="32.1" customHeight="1">
      <c r="B15" s="228" t="s">
        <v>130</v>
      </c>
      <c r="C15" s="228"/>
      <c r="D15" s="228"/>
      <c r="E15" s="94" t="s">
        <v>160</v>
      </c>
      <c r="F15" s="72"/>
    </row>
  </sheetData>
  <mergeCells count="11">
    <mergeCell ref="B10:D10"/>
    <mergeCell ref="B15:D15"/>
    <mergeCell ref="B14:D14"/>
    <mergeCell ref="B13:D13"/>
    <mergeCell ref="B12:D12"/>
    <mergeCell ref="B11:D11"/>
    <mergeCell ref="B5:C5"/>
    <mergeCell ref="B2:E2"/>
    <mergeCell ref="B4:E4"/>
    <mergeCell ref="D8:E8"/>
    <mergeCell ref="D7:E7"/>
  </mergeCells>
  <phoneticPr fontId="4"/>
  <conditionalFormatting sqref="C7">
    <cfRule type="expression" dxfId="214" priority="5">
      <formula>$C$7="※該当するプログラムを選択してください"</formula>
    </cfRule>
  </conditionalFormatting>
  <conditionalFormatting sqref="C8">
    <cfRule type="expression" dxfId="213" priority="1">
      <formula>$C$8="※実施の有無を選択してください"</formula>
    </cfRule>
  </conditionalFormatting>
  <conditionalFormatting sqref="B11 E11">
    <cfRule type="expression" dxfId="212" priority="110">
      <formula>$E$11="×"</formula>
    </cfRule>
  </conditionalFormatting>
  <conditionalFormatting sqref="B12 E12">
    <cfRule type="expression" dxfId="211" priority="112">
      <formula>$E$12="×"</formula>
    </cfRule>
  </conditionalFormatting>
  <conditionalFormatting sqref="B13 E13">
    <cfRule type="expression" dxfId="210" priority="114">
      <formula>$E$13="×"</formula>
    </cfRule>
  </conditionalFormatting>
  <dataValidations count="2">
    <dataValidation type="list" allowBlank="1" showInputMessage="1" showErrorMessage="1" sqref="C8" xr:uid="{E569DE16-CBAD-4D69-9302-92984632CC60}">
      <formula1>"※実施の有無を選択してください,内部監査を実施する,内部監査を実施しない"</formula1>
    </dataValidation>
    <dataValidation type="list" allowBlank="1" showInputMessage="1" showErrorMessage="1" sqref="C7" xr:uid="{D28D6C29-46E9-4950-B349-86CE5819094D}">
      <formula1>"※該当するプログラムを選択してください,さくら招へいプログラム,さくら招へいプログラム代替オンライン交流,さくらオンラインプログラム"</formula1>
    </dataValidation>
  </dataValidations>
  <hyperlinks>
    <hyperlink ref="B11:C11" location="'【8-1】経理様式１'!A1" display="【8-1】負担対象費用実績報告書　経理様式1" xr:uid="{D3B334B4-BEA7-448D-8981-2F1687031A29}"/>
    <hyperlink ref="B12:C12" location="'【8-1】経理様式2'!A1" display="【8-1】負担対象費用実績報告書　経理様式2" xr:uid="{1DE60D83-C25D-4C6A-973D-7004CA46D7E6}"/>
    <hyperlink ref="B13:C13" location="'【8-2】経理様式１'!A1" display="【8-2】負担対象費用実績報告書　経理様式1" xr:uid="{99433694-B8F6-4F88-A224-70789E91CB30}"/>
    <hyperlink ref="B14:C14" location="'【10-1】終了報告書'!A1" display="【10-1】終了報告書" xr:uid="{C2A6DF2F-BC88-4EEC-899F-6AF526D6E4DA}"/>
    <hyperlink ref="B15:C15" location="'【10-2】実施主担当者終了報告書'!A1" display="【10-2】実施主担当者終了報告書" xr:uid="{71B057F3-90A6-49A6-A2CC-5DCB8BAF018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1374-9F13-4590-82AA-00E1F003CC6B}">
  <sheetPr codeName="Sheet3">
    <tabColor rgb="FFFFC000"/>
    <pageSetUpPr autoPageBreaks="0" fitToPage="1"/>
  </sheetPr>
  <dimension ref="A1:G39"/>
  <sheetViews>
    <sheetView showGridLines="0" zoomScaleNormal="100" workbookViewId="0"/>
  </sheetViews>
  <sheetFormatPr defaultRowHeight="14.4"/>
  <cols>
    <col min="1" max="1" width="21.08984375" customWidth="1"/>
    <col min="2" max="2" width="11.7265625" customWidth="1"/>
    <col min="3" max="3" width="8.08984375" customWidth="1"/>
    <col min="4" max="5" width="8.7265625" customWidth="1"/>
    <col min="6" max="6" width="15.36328125" customWidth="1"/>
    <col min="7" max="7" width="18.81640625" customWidth="1"/>
    <col min="8" max="8" width="47.54296875" customWidth="1"/>
  </cols>
  <sheetData>
    <row r="1" spans="1:7" ht="11.1" customHeight="1"/>
    <row r="2" spans="1:7" ht="28.5" customHeight="1">
      <c r="A2" s="230" t="s">
        <v>119</v>
      </c>
      <c r="B2" s="230"/>
      <c r="C2" s="230"/>
      <c r="D2" s="230"/>
      <c r="E2" s="230"/>
      <c r="F2" s="230"/>
      <c r="G2" s="230"/>
    </row>
    <row r="3" spans="1:7" ht="20.100000000000001" customHeight="1" thickBot="1">
      <c r="A3" s="231" t="s">
        <v>120</v>
      </c>
      <c r="B3" s="231"/>
      <c r="C3" s="231"/>
      <c r="D3" s="231"/>
      <c r="E3" s="231"/>
      <c r="F3" s="231"/>
      <c r="G3" s="231"/>
    </row>
    <row r="4" spans="1:7" ht="18" customHeight="1" thickTop="1">
      <c r="A4" s="236" t="s">
        <v>19</v>
      </c>
      <c r="B4" s="237"/>
      <c r="C4" s="237"/>
      <c r="D4" s="237"/>
      <c r="E4" s="237"/>
      <c r="F4" s="237"/>
      <c r="G4" s="238"/>
    </row>
    <row r="5" spans="1:7" ht="33" customHeight="1">
      <c r="A5" s="256" t="s">
        <v>20</v>
      </c>
      <c r="B5" s="257"/>
      <c r="C5" s="258"/>
      <c r="D5" s="259"/>
      <c r="E5" s="259"/>
      <c r="F5" s="259"/>
      <c r="G5" s="260"/>
    </row>
    <row r="6" spans="1:7" ht="33" customHeight="1">
      <c r="A6" s="266" t="s">
        <v>34</v>
      </c>
      <c r="B6" s="267"/>
      <c r="C6" s="268"/>
      <c r="D6" s="269"/>
      <c r="E6" s="269"/>
      <c r="F6" s="269"/>
      <c r="G6" s="270"/>
    </row>
    <row r="7" spans="1:7" ht="33" customHeight="1">
      <c r="A7" s="266"/>
      <c r="B7" s="267"/>
      <c r="C7" s="271"/>
      <c r="D7" s="272"/>
      <c r="E7" s="272"/>
      <c r="F7" s="272"/>
      <c r="G7" s="273"/>
    </row>
    <row r="8" spans="1:7" ht="33" customHeight="1">
      <c r="A8" s="274"/>
      <c r="B8" s="275"/>
      <c r="C8" s="261"/>
      <c r="D8" s="262"/>
      <c r="E8" s="42"/>
      <c r="F8" s="120"/>
      <c r="G8" s="43"/>
    </row>
    <row r="9" spans="1:7" ht="33" customHeight="1">
      <c r="A9" s="232"/>
      <c r="B9" s="233"/>
      <c r="C9" s="234"/>
      <c r="D9" s="235"/>
      <c r="E9" s="44"/>
      <c r="F9" s="45"/>
      <c r="G9" s="46"/>
    </row>
    <row r="10" spans="1:7" ht="30" customHeight="1">
      <c r="A10" s="10" t="s">
        <v>35</v>
      </c>
      <c r="B10" s="2"/>
      <c r="C10" s="2"/>
      <c r="D10" s="2"/>
      <c r="E10" s="2"/>
      <c r="F10" s="2"/>
      <c r="G10" s="11"/>
    </row>
    <row r="11" spans="1:7" ht="30" customHeight="1">
      <c r="A11" s="254" t="s">
        <v>42</v>
      </c>
      <c r="B11" s="255"/>
      <c r="C11" s="263"/>
      <c r="D11" s="264"/>
      <c r="E11" s="264"/>
      <c r="F11" s="264"/>
      <c r="G11" s="265"/>
    </row>
    <row r="12" spans="1:7" ht="30" customHeight="1">
      <c r="A12" s="276"/>
      <c r="B12" s="277"/>
      <c r="C12" s="287"/>
      <c r="D12" s="288"/>
      <c r="E12" s="288"/>
      <c r="F12" s="288"/>
      <c r="G12" s="289"/>
    </row>
    <row r="13" spans="1:7" ht="16.5" customHeight="1">
      <c r="A13" s="278" t="s">
        <v>63</v>
      </c>
      <c r="B13" s="3" t="s">
        <v>43</v>
      </c>
      <c r="C13" s="242"/>
      <c r="D13" s="243"/>
      <c r="E13" s="243"/>
      <c r="F13" s="243"/>
      <c r="G13" s="244"/>
    </row>
    <row r="14" spans="1:7" ht="16.5" customHeight="1">
      <c r="A14" s="279"/>
      <c r="B14" s="4" t="s">
        <v>21</v>
      </c>
      <c r="C14" s="251"/>
      <c r="D14" s="252"/>
      <c r="E14" s="252"/>
      <c r="F14" s="252"/>
      <c r="G14" s="253"/>
    </row>
    <row r="15" spans="1:7" ht="16.5" customHeight="1">
      <c r="A15" s="279"/>
      <c r="B15" s="4" t="s">
        <v>22</v>
      </c>
      <c r="C15" s="251"/>
      <c r="D15" s="252"/>
      <c r="E15" s="252"/>
      <c r="F15" s="252"/>
      <c r="G15" s="253"/>
    </row>
    <row r="16" spans="1:7" ht="16.5" customHeight="1">
      <c r="A16" s="279"/>
      <c r="B16" s="4" t="s">
        <v>23</v>
      </c>
      <c r="C16" s="245"/>
      <c r="D16" s="246"/>
      <c r="E16" s="246"/>
      <c r="F16" s="246"/>
      <c r="G16" s="247"/>
    </row>
    <row r="17" spans="1:7" ht="16.5" customHeight="1">
      <c r="A17" s="279"/>
      <c r="B17" s="4" t="s">
        <v>24</v>
      </c>
      <c r="C17" s="5"/>
      <c r="D17" s="281"/>
      <c r="E17" s="282"/>
      <c r="F17" s="282"/>
      <c r="G17" s="283"/>
    </row>
    <row r="18" spans="1:7" ht="16.5" customHeight="1">
      <c r="A18" s="279"/>
      <c r="B18" s="4" t="s">
        <v>25</v>
      </c>
      <c r="C18" s="245"/>
      <c r="D18" s="246"/>
      <c r="E18" s="246"/>
      <c r="F18" s="246"/>
      <c r="G18" s="247"/>
    </row>
    <row r="19" spans="1:7" ht="16.5" customHeight="1">
      <c r="A19" s="280"/>
      <c r="B19" s="6" t="s">
        <v>36</v>
      </c>
      <c r="C19" s="248"/>
      <c r="D19" s="249"/>
      <c r="E19" s="249"/>
      <c r="F19" s="249"/>
      <c r="G19" s="250"/>
    </row>
    <row r="20" spans="1:7" ht="16.5" customHeight="1">
      <c r="A20" s="278" t="s">
        <v>64</v>
      </c>
      <c r="B20" s="7" t="s">
        <v>43</v>
      </c>
      <c r="C20" s="242"/>
      <c r="D20" s="243"/>
      <c r="E20" s="243"/>
      <c r="F20" s="243"/>
      <c r="G20" s="244"/>
    </row>
    <row r="21" spans="1:7" ht="16.5" customHeight="1">
      <c r="A21" s="279"/>
      <c r="B21" s="4" t="s">
        <v>21</v>
      </c>
      <c r="C21" s="251"/>
      <c r="D21" s="252"/>
      <c r="E21" s="252"/>
      <c r="F21" s="252"/>
      <c r="G21" s="253"/>
    </row>
    <row r="22" spans="1:7" ht="16.5" customHeight="1">
      <c r="A22" s="279"/>
      <c r="B22" s="4" t="s">
        <v>22</v>
      </c>
      <c r="C22" s="251"/>
      <c r="D22" s="252"/>
      <c r="E22" s="252"/>
      <c r="F22" s="252"/>
      <c r="G22" s="253"/>
    </row>
    <row r="23" spans="1:7" ht="16.5" customHeight="1">
      <c r="A23" s="279"/>
      <c r="B23" s="4" t="s">
        <v>23</v>
      </c>
      <c r="C23" s="245"/>
      <c r="D23" s="246"/>
      <c r="E23" s="246"/>
      <c r="F23" s="246"/>
      <c r="G23" s="247"/>
    </row>
    <row r="24" spans="1:7" ht="16.5" customHeight="1">
      <c r="A24" s="279"/>
      <c r="B24" s="4" t="s">
        <v>24</v>
      </c>
      <c r="C24" s="5"/>
      <c r="D24" s="284"/>
      <c r="E24" s="285"/>
      <c r="F24" s="285"/>
      <c r="G24" s="286"/>
    </row>
    <row r="25" spans="1:7" ht="16.5" customHeight="1">
      <c r="A25" s="279"/>
      <c r="B25" s="4" t="s">
        <v>25</v>
      </c>
      <c r="C25" s="245"/>
      <c r="D25" s="246"/>
      <c r="E25" s="246"/>
      <c r="F25" s="246"/>
      <c r="G25" s="247"/>
    </row>
    <row r="26" spans="1:7" ht="16.5" customHeight="1">
      <c r="A26" s="280"/>
      <c r="B26" s="8" t="s">
        <v>36</v>
      </c>
      <c r="C26" s="248"/>
      <c r="D26" s="249"/>
      <c r="E26" s="249"/>
      <c r="F26" s="249"/>
      <c r="G26" s="250"/>
    </row>
    <row r="27" spans="1:7" ht="16.5" customHeight="1">
      <c r="A27" s="278" t="s">
        <v>65</v>
      </c>
      <c r="B27" s="3" t="s">
        <v>43</v>
      </c>
      <c r="C27" s="242"/>
      <c r="D27" s="243"/>
      <c r="E27" s="243"/>
      <c r="F27" s="243"/>
      <c r="G27" s="244"/>
    </row>
    <row r="28" spans="1:7" ht="16.5" customHeight="1">
      <c r="A28" s="279"/>
      <c r="B28" s="4" t="s">
        <v>21</v>
      </c>
      <c r="C28" s="251"/>
      <c r="D28" s="252"/>
      <c r="E28" s="252"/>
      <c r="F28" s="252"/>
      <c r="G28" s="253"/>
    </row>
    <row r="29" spans="1:7" ht="16.5" customHeight="1">
      <c r="A29" s="279"/>
      <c r="B29" s="4" t="s">
        <v>22</v>
      </c>
      <c r="C29" s="251"/>
      <c r="D29" s="252"/>
      <c r="E29" s="252"/>
      <c r="F29" s="252"/>
      <c r="G29" s="253"/>
    </row>
    <row r="30" spans="1:7" ht="16.5" customHeight="1">
      <c r="A30" s="279"/>
      <c r="B30" s="4" t="s">
        <v>23</v>
      </c>
      <c r="C30" s="245"/>
      <c r="D30" s="246"/>
      <c r="E30" s="246"/>
      <c r="F30" s="246"/>
      <c r="G30" s="247"/>
    </row>
    <row r="31" spans="1:7" ht="16.5" customHeight="1">
      <c r="A31" s="279"/>
      <c r="B31" s="4" t="s">
        <v>24</v>
      </c>
      <c r="C31" s="5"/>
      <c r="D31" s="281"/>
      <c r="E31" s="282"/>
      <c r="F31" s="282"/>
      <c r="G31" s="283"/>
    </row>
    <row r="32" spans="1:7" ht="16.5" customHeight="1">
      <c r="A32" s="279"/>
      <c r="B32" s="4" t="s">
        <v>25</v>
      </c>
      <c r="C32" s="245"/>
      <c r="D32" s="246"/>
      <c r="E32" s="246"/>
      <c r="F32" s="246"/>
      <c r="G32" s="247"/>
    </row>
    <row r="33" spans="1:7" ht="16.5" customHeight="1" thickBot="1">
      <c r="A33" s="302"/>
      <c r="B33" s="6" t="s">
        <v>36</v>
      </c>
      <c r="C33" s="239"/>
      <c r="D33" s="240"/>
      <c r="E33" s="240"/>
      <c r="F33" s="240"/>
      <c r="G33" s="241"/>
    </row>
    <row r="34" spans="1:7" ht="16.5" customHeight="1" thickTop="1">
      <c r="A34" s="294" t="s">
        <v>37</v>
      </c>
      <c r="B34" s="9" t="s">
        <v>38</v>
      </c>
      <c r="C34" s="295"/>
      <c r="D34" s="296"/>
      <c r="E34" s="296"/>
      <c r="F34" s="296"/>
      <c r="G34" s="297"/>
    </row>
    <row r="35" spans="1:7" ht="16.5" customHeight="1">
      <c r="A35" s="280"/>
      <c r="B35" s="8" t="s">
        <v>26</v>
      </c>
      <c r="C35" s="298"/>
      <c r="D35" s="299"/>
      <c r="E35" s="299"/>
      <c r="F35" s="300"/>
      <c r="G35" s="301"/>
    </row>
    <row r="36" spans="1:7" ht="16.5" customHeight="1">
      <c r="A36" s="278" t="s">
        <v>66</v>
      </c>
      <c r="B36" s="3" t="s">
        <v>44</v>
      </c>
      <c r="C36" s="242"/>
      <c r="D36" s="243"/>
      <c r="E36" s="243"/>
      <c r="F36" s="243"/>
      <c r="G36" s="244"/>
    </row>
    <row r="37" spans="1:7" ht="16.5" customHeight="1">
      <c r="A37" s="279"/>
      <c r="B37" s="4" t="s">
        <v>22</v>
      </c>
      <c r="C37" s="251"/>
      <c r="D37" s="252"/>
      <c r="E37" s="252"/>
      <c r="F37" s="252"/>
      <c r="G37" s="253"/>
    </row>
    <row r="38" spans="1:7" ht="13.5" customHeight="1" thickBot="1">
      <c r="A38" s="290"/>
      <c r="B38" s="12" t="s">
        <v>24</v>
      </c>
      <c r="C38" s="13"/>
      <c r="D38" s="291"/>
      <c r="E38" s="292"/>
      <c r="F38" s="292"/>
      <c r="G38" s="293"/>
    </row>
    <row r="39" spans="1:7" ht="15" thickTop="1"/>
  </sheetData>
  <mergeCells count="49">
    <mergeCell ref="A36:A38"/>
    <mergeCell ref="C37:G37"/>
    <mergeCell ref="D38:G38"/>
    <mergeCell ref="C18:G18"/>
    <mergeCell ref="C19:G19"/>
    <mergeCell ref="C21:G21"/>
    <mergeCell ref="C22:G22"/>
    <mergeCell ref="A34:A35"/>
    <mergeCell ref="C34:G34"/>
    <mergeCell ref="C35:E35"/>
    <mergeCell ref="F35:G35"/>
    <mergeCell ref="A27:A33"/>
    <mergeCell ref="C30:G30"/>
    <mergeCell ref="D31:G31"/>
    <mergeCell ref="C27:G27"/>
    <mergeCell ref="C36:G36"/>
    <mergeCell ref="A12:B12"/>
    <mergeCell ref="A13:A19"/>
    <mergeCell ref="C16:G16"/>
    <mergeCell ref="D17:G17"/>
    <mergeCell ref="A20:A26"/>
    <mergeCell ref="C23:G23"/>
    <mergeCell ref="D24:G24"/>
    <mergeCell ref="C12:G12"/>
    <mergeCell ref="C13:G13"/>
    <mergeCell ref="C14:G14"/>
    <mergeCell ref="C15:G15"/>
    <mergeCell ref="A11:B11"/>
    <mergeCell ref="A5:B5"/>
    <mergeCell ref="C5:G5"/>
    <mergeCell ref="C8:D8"/>
    <mergeCell ref="C11:G11"/>
    <mergeCell ref="A6:B6"/>
    <mergeCell ref="C6:G6"/>
    <mergeCell ref="A7:B7"/>
    <mergeCell ref="C7:G7"/>
    <mergeCell ref="A8:B8"/>
    <mergeCell ref="C33:G33"/>
    <mergeCell ref="C20:G20"/>
    <mergeCell ref="C25:G25"/>
    <mergeCell ref="C26:G26"/>
    <mergeCell ref="C28:G28"/>
    <mergeCell ref="C29:G29"/>
    <mergeCell ref="C32:G32"/>
    <mergeCell ref="A2:G2"/>
    <mergeCell ref="A3:G3"/>
    <mergeCell ref="A9:B9"/>
    <mergeCell ref="C9:D9"/>
    <mergeCell ref="A4:G4"/>
  </mergeCells>
  <phoneticPr fontId="4"/>
  <dataValidations count="5">
    <dataValidation imeMode="off" allowBlank="1" showInputMessage="1" showErrorMessage="1" sqref="C12:G12 C18:G19 C32:G33 C25:G26" xr:uid="{A06D4C5D-9C54-45A3-B349-F7C74792C286}"/>
    <dataValidation type="textLength" imeMode="disabled" operator="equal" allowBlank="1" showInputMessage="1" showErrorMessage="1" sqref="C5:G5" xr:uid="{B7A9695B-D0A0-4137-A2B3-F0E6E09E71C2}">
      <formula1>13</formula1>
    </dataValidation>
    <dataValidation type="list" allowBlank="1" showInputMessage="1" showErrorMessage="1" sqref="C17 C24 C31 C38" xr:uid="{5B8C4EB9-81DD-4B76-BA0A-4A206EEF4833}">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0:G30 C23:G23 C16:G16" xr:uid="{A3CC3124-CAC4-4838-8BE1-6FA27E072F27}"/>
    <dataValidation type="textLength" errorStyle="warning" imeMode="disabled" operator="equal" allowBlank="1" showInputMessage="1" showErrorMessage="1" errorTitle="桁数があっていません。" error="再度入力してください。" sqref="C35:E35" xr:uid="{5B40FA8D-6F86-4B76-BA3F-85AAC2B1B63C}">
      <formula1>13</formula1>
    </dataValidation>
  </dataValidations>
  <pageMargins left="0.7" right="0.7" top="0.75" bottom="0.75" header="0.3" footer="0.3"/>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6452-E8D5-4B88-BC1F-E5A9F9F8E83F}">
  <sheetPr codeName="Sheet4">
    <pageSetUpPr autoPageBreaks="0" fitToPage="1"/>
  </sheetPr>
  <dimension ref="A1:Q33"/>
  <sheetViews>
    <sheetView showGridLines="0" zoomScaleNormal="100" zoomScaleSheetLayoutView="100" workbookViewId="0"/>
  </sheetViews>
  <sheetFormatPr defaultColWidth="9" defaultRowHeight="14.4"/>
  <cols>
    <col min="1" max="1" width="2" customWidth="1"/>
    <col min="2" max="2" width="13.08984375" customWidth="1"/>
    <col min="3" max="7" width="10.54296875" customWidth="1"/>
    <col min="8" max="8" width="4.54296875" customWidth="1"/>
    <col min="9" max="9" width="6.54296875" customWidth="1"/>
    <col min="10" max="11" width="5.36328125" customWidth="1"/>
    <col min="12" max="12" width="10.54296875" customWidth="1"/>
    <col min="13" max="13" width="8.36328125" customWidth="1"/>
    <col min="14" max="14" width="2.08984375" customWidth="1"/>
    <col min="15" max="15" width="1.08984375" customWidth="1"/>
    <col min="16" max="16" width="37.54296875" customWidth="1"/>
    <col min="17" max="17" width="5.08984375" customWidth="1"/>
  </cols>
  <sheetData>
    <row r="1" spans="1:16" ht="22.5" customHeight="1">
      <c r="A1" s="1"/>
      <c r="B1" s="357" t="str">
        <f>IF(様式の説明!$F$8="○","内部監査を実施する場合は本様式ではなく、【様式8-2】負担対象費用実績報告書を提出してください。","")</f>
        <v/>
      </c>
      <c r="C1" s="357"/>
      <c r="D1" s="357"/>
      <c r="E1" s="357"/>
      <c r="F1" s="357"/>
      <c r="G1" s="357"/>
      <c r="H1" s="357"/>
      <c r="I1" s="357"/>
      <c r="J1" s="357"/>
      <c r="K1" s="357"/>
      <c r="L1" s="357"/>
      <c r="M1" s="357"/>
      <c r="N1" s="357"/>
    </row>
    <row r="2" spans="1:16" ht="10.5" customHeight="1">
      <c r="B2" s="73"/>
      <c r="C2" s="73"/>
      <c r="D2" s="73"/>
      <c r="E2" s="73"/>
      <c r="F2" s="73"/>
      <c r="G2" s="73"/>
      <c r="H2" s="73"/>
      <c r="I2" s="73"/>
      <c r="J2" s="73"/>
      <c r="K2" s="73"/>
      <c r="L2" s="73"/>
      <c r="M2" s="73"/>
      <c r="N2" s="63" t="s">
        <v>174</v>
      </c>
      <c r="P2" s="358" t="s">
        <v>132</v>
      </c>
    </row>
    <row r="3" spans="1:16" ht="13.5" customHeight="1" thickBot="1">
      <c r="B3" s="375" t="str">
        <f>"【様式8-1】　経理様式1　"&amp;様式の説明!C7</f>
        <v>【様式8-1】　経理様式1　※該当するプログラムを選択してください</v>
      </c>
      <c r="C3" s="375"/>
      <c r="D3" s="375"/>
      <c r="E3" s="375"/>
      <c r="F3" s="375"/>
      <c r="P3" s="358"/>
    </row>
    <row r="4" spans="1:16" ht="24" customHeight="1">
      <c r="B4" s="156" t="s">
        <v>9</v>
      </c>
      <c r="C4" s="14"/>
      <c r="D4" s="14"/>
      <c r="E4" s="14"/>
      <c r="F4" s="14"/>
      <c r="G4" s="15"/>
      <c r="H4" s="15"/>
      <c r="I4" s="15"/>
      <c r="J4" s="15"/>
      <c r="K4" s="15"/>
      <c r="L4" s="15"/>
      <c r="M4" s="15"/>
      <c r="N4" s="16"/>
      <c r="P4" s="358"/>
    </row>
    <row r="5" spans="1:16" ht="21" customHeight="1">
      <c r="B5" s="17"/>
      <c r="C5" s="18"/>
      <c r="D5" s="18"/>
      <c r="E5" s="18"/>
      <c r="F5" s="18"/>
      <c r="J5" s="369"/>
      <c r="K5" s="369"/>
      <c r="L5" s="369"/>
      <c r="M5" s="369"/>
      <c r="N5" s="20"/>
      <c r="P5" s="368" t="s">
        <v>134</v>
      </c>
    </row>
    <row r="6" spans="1:16" ht="21" customHeight="1">
      <c r="B6" s="17"/>
      <c r="C6" s="18"/>
      <c r="D6" s="18"/>
      <c r="E6" s="18"/>
      <c r="F6" s="18"/>
      <c r="J6" s="19"/>
      <c r="K6" s="19"/>
      <c r="L6" s="335" t="s">
        <v>45</v>
      </c>
      <c r="M6" s="336"/>
      <c r="N6" s="20"/>
      <c r="P6" s="368"/>
    </row>
    <row r="7" spans="1:16" ht="20.55" customHeight="1">
      <c r="B7" s="376" t="s">
        <v>133</v>
      </c>
      <c r="C7" s="377"/>
      <c r="D7" s="377"/>
      <c r="E7" s="377"/>
      <c r="F7" s="18"/>
      <c r="N7" s="20"/>
      <c r="P7" s="368"/>
    </row>
    <row r="8" spans="1:16" ht="36" customHeight="1">
      <c r="B8" s="376"/>
      <c r="C8" s="377"/>
      <c r="D8" s="377"/>
      <c r="E8" s="377"/>
      <c r="G8" s="157" t="s">
        <v>117</v>
      </c>
      <c r="H8" s="337" t="str">
        <f>IF(参照シート!C38="","参照シートに情報を貼りつけてください",参照シート!C38&amp;参照シート!D38)</f>
        <v>参照シートに情報を貼りつけてください</v>
      </c>
      <c r="I8" s="337"/>
      <c r="J8" s="337"/>
      <c r="K8" s="337"/>
      <c r="L8" s="337"/>
      <c r="M8" s="337"/>
      <c r="N8" s="21"/>
    </row>
    <row r="9" spans="1:16" ht="36" customHeight="1">
      <c r="B9" s="75"/>
      <c r="C9" s="76"/>
      <c r="D9" s="76"/>
      <c r="E9" s="76"/>
      <c r="G9" s="157" t="s">
        <v>51</v>
      </c>
      <c r="H9" s="337" t="str">
        <f>IF(参照シート!C34="","参照シートに情報を貼りつけてください",参照シート!C34)</f>
        <v>参照シートに情報を貼りつけてください</v>
      </c>
      <c r="I9" s="337"/>
      <c r="J9" s="337"/>
      <c r="K9" s="337"/>
      <c r="L9" s="337"/>
      <c r="M9" s="337"/>
      <c r="N9" s="21"/>
    </row>
    <row r="10" spans="1:16" ht="36" customHeight="1">
      <c r="B10" s="75"/>
      <c r="C10" s="76"/>
      <c r="D10" s="76"/>
      <c r="E10" s="76"/>
      <c r="G10" s="157" t="s">
        <v>44</v>
      </c>
      <c r="H10" s="337" t="str">
        <f>IF(参照シート!C36="","参照シートに情報を貼りつけてください",参照シート!C36)</f>
        <v>参照シートに情報を貼りつけてください</v>
      </c>
      <c r="I10" s="337"/>
      <c r="J10" s="337"/>
      <c r="K10" s="337"/>
      <c r="L10" s="337"/>
      <c r="M10" s="337"/>
      <c r="N10" s="21"/>
    </row>
    <row r="11" spans="1:16" ht="36" customHeight="1">
      <c r="B11" s="75"/>
      <c r="C11" s="76"/>
      <c r="D11" s="76"/>
      <c r="E11" s="76"/>
      <c r="G11" s="157" t="s">
        <v>39</v>
      </c>
      <c r="H11" s="372" t="str">
        <f>IF(参照シート!C37="","参照シートに情報を貼りつけてください",参照シート!C37)</f>
        <v>参照シートに情報を貼りつけてください</v>
      </c>
      <c r="I11" s="373"/>
      <c r="J11" s="373"/>
      <c r="K11" s="373"/>
      <c r="L11" s="373"/>
      <c r="M11" s="374"/>
      <c r="N11" s="21"/>
      <c r="P11" s="370" t="s">
        <v>131</v>
      </c>
    </row>
    <row r="12" spans="1:16" ht="32.1" customHeight="1">
      <c r="B12" s="22"/>
      <c r="C12" s="23"/>
      <c r="D12" s="23"/>
      <c r="E12" s="23"/>
      <c r="F12" s="23"/>
      <c r="G12" s="23"/>
      <c r="I12" s="23"/>
      <c r="J12" s="23"/>
      <c r="K12" s="23"/>
      <c r="L12" s="23"/>
      <c r="M12" s="23"/>
      <c r="N12" s="21"/>
      <c r="P12" s="370"/>
    </row>
    <row r="13" spans="1:16" ht="36" customHeight="1">
      <c r="B13" s="158" t="s">
        <v>40</v>
      </c>
      <c r="C13" s="365" t="str">
        <f>IF(参照シート!C5="","参照シートに情報を貼りつけてください",参照シート!C5)</f>
        <v>参照シートに情報を貼りつけてください</v>
      </c>
      <c r="D13" s="366"/>
      <c r="E13" s="366"/>
      <c r="F13" s="366"/>
      <c r="G13" s="367"/>
      <c r="H13" s="340" t="s">
        <v>16</v>
      </c>
      <c r="I13" s="341"/>
      <c r="J13" s="342"/>
      <c r="K13" s="359">
        <f>M25</f>
        <v>0</v>
      </c>
      <c r="L13" s="360"/>
      <c r="M13" s="360"/>
      <c r="N13" s="361"/>
      <c r="P13" s="74"/>
    </row>
    <row r="14" spans="1:16" ht="12" customHeight="1">
      <c r="B14" s="371" t="str">
        <f>IF(様式の説明!$F$7=1,"受入れ機関","実施機関")</f>
        <v>実施機関</v>
      </c>
      <c r="C14" s="378" t="str">
        <f>IF(参照シート!C11="","参照シートに情報を貼りつけてください",参照シート!C11)</f>
        <v>参照シートに情報を貼りつけてください</v>
      </c>
      <c r="D14" s="379"/>
      <c r="E14" s="379"/>
      <c r="F14" s="379"/>
      <c r="G14" s="380"/>
      <c r="H14" s="343"/>
      <c r="I14" s="344"/>
      <c r="J14" s="345"/>
      <c r="K14" s="362"/>
      <c r="L14" s="363"/>
      <c r="M14" s="363"/>
      <c r="N14" s="364"/>
    </row>
    <row r="15" spans="1:16" ht="24" customHeight="1">
      <c r="B15" s="349"/>
      <c r="C15" s="381"/>
      <c r="D15" s="382"/>
      <c r="E15" s="382"/>
      <c r="F15" s="382"/>
      <c r="G15" s="383"/>
      <c r="H15" s="384"/>
      <c r="I15" s="352" t="s">
        <v>29</v>
      </c>
      <c r="J15" s="353"/>
      <c r="K15" s="394">
        <f>J25</f>
        <v>0</v>
      </c>
      <c r="L15" s="395"/>
      <c r="M15" s="395"/>
      <c r="N15" s="396"/>
      <c r="P15" s="306" t="s">
        <v>255</v>
      </c>
    </row>
    <row r="16" spans="1:16" ht="24" customHeight="1">
      <c r="B16" s="400" t="s">
        <v>62</v>
      </c>
      <c r="C16" s="378" t="str">
        <f>TRIM(IF(参照シート!C13&amp;参照シート!C14&amp;参照シート!C15="","参照シートに情報を貼りつけてください",参照シート!C13&amp;"　"&amp;参照シート!C14&amp;"　"&amp;参照シート!C15))</f>
        <v>参照シートに情報を貼りつけてください</v>
      </c>
      <c r="D16" s="379"/>
      <c r="E16" s="379"/>
      <c r="F16" s="379"/>
      <c r="G16" s="380"/>
      <c r="H16" s="384"/>
      <c r="I16" s="350"/>
      <c r="J16" s="351"/>
      <c r="K16" s="397"/>
      <c r="L16" s="398"/>
      <c r="M16" s="398"/>
      <c r="N16" s="399"/>
      <c r="P16" s="306"/>
    </row>
    <row r="17" spans="2:17" ht="48" customHeight="1">
      <c r="B17" s="401"/>
      <c r="C17" s="381"/>
      <c r="D17" s="382"/>
      <c r="E17" s="382"/>
      <c r="F17" s="382"/>
      <c r="G17" s="383"/>
      <c r="H17" s="385"/>
      <c r="I17" s="350" t="s">
        <v>30</v>
      </c>
      <c r="J17" s="351"/>
      <c r="K17" s="409">
        <f>L25</f>
        <v>0</v>
      </c>
      <c r="L17" s="410"/>
      <c r="M17" s="410"/>
      <c r="N17" s="411"/>
      <c r="P17" s="306"/>
    </row>
    <row r="18" spans="2:17" ht="16.05" customHeight="1">
      <c r="B18" s="24"/>
      <c r="C18" s="23"/>
      <c r="D18" s="23"/>
      <c r="E18" s="23"/>
      <c r="F18" s="23"/>
      <c r="G18" s="23"/>
      <c r="H18" s="23"/>
      <c r="I18" s="23"/>
      <c r="J18" s="23"/>
      <c r="K18" s="23"/>
      <c r="L18" s="23"/>
      <c r="M18" s="23"/>
      <c r="N18" s="21"/>
      <c r="P18" s="306"/>
    </row>
    <row r="19" spans="2:17" ht="24" customHeight="1" thickBot="1">
      <c r="B19" s="159" t="s">
        <v>28</v>
      </c>
      <c r="C19" s="25"/>
      <c r="D19" s="25"/>
      <c r="E19" s="25"/>
      <c r="F19" s="25"/>
      <c r="G19" s="25"/>
      <c r="H19" s="25"/>
      <c r="I19" s="25"/>
      <c r="J19" s="25"/>
      <c r="K19" s="25"/>
      <c r="L19" s="25"/>
      <c r="M19" s="25"/>
      <c r="N19" s="26" t="s">
        <v>47</v>
      </c>
      <c r="P19" s="306"/>
    </row>
    <row r="20" spans="2:17" ht="21" customHeight="1">
      <c r="B20" s="27"/>
      <c r="C20" s="390" t="s">
        <v>53</v>
      </c>
      <c r="D20" s="391"/>
      <c r="E20" s="391"/>
      <c r="F20" s="391"/>
      <c r="G20" s="391"/>
      <c r="H20" s="391"/>
      <c r="I20" s="391"/>
      <c r="J20" s="392"/>
      <c r="K20" s="393"/>
      <c r="L20" s="160"/>
      <c r="M20" s="402" t="s">
        <v>0</v>
      </c>
      <c r="N20" s="393"/>
      <c r="P20" s="306"/>
    </row>
    <row r="21" spans="2:17" ht="21" customHeight="1" thickBot="1">
      <c r="B21" s="28"/>
      <c r="C21" s="348" t="s">
        <v>1</v>
      </c>
      <c r="D21" s="407" t="s">
        <v>54</v>
      </c>
      <c r="E21" s="352"/>
      <c r="F21" s="352"/>
      <c r="G21" s="352"/>
      <c r="H21" s="352"/>
      <c r="I21" s="353"/>
      <c r="J21" s="386" t="s">
        <v>3</v>
      </c>
      <c r="K21" s="387"/>
      <c r="L21" s="161" t="s">
        <v>57</v>
      </c>
      <c r="M21" s="403"/>
      <c r="N21" s="404"/>
      <c r="P21" s="307"/>
    </row>
    <row r="22" spans="2:17" ht="21" customHeight="1" thickTop="1">
      <c r="B22" s="28"/>
      <c r="C22" s="348"/>
      <c r="D22" s="346" t="s">
        <v>4</v>
      </c>
      <c r="E22" s="162" t="s">
        <v>50</v>
      </c>
      <c r="F22" s="346" t="s">
        <v>5</v>
      </c>
      <c r="G22" s="163" t="s">
        <v>49</v>
      </c>
      <c r="H22" s="386" t="s">
        <v>6</v>
      </c>
      <c r="I22" s="408"/>
      <c r="J22" s="386"/>
      <c r="K22" s="387"/>
      <c r="L22" s="164" t="s">
        <v>58</v>
      </c>
      <c r="M22" s="403"/>
      <c r="N22" s="404"/>
      <c r="P22" s="304" t="str">
        <f>IF(J25&gt;J27,"直接経費の計上が上限を超えています。",IF(H27=0,"予算額、決算金額入力後本案件の計上限度額が表示されます","本案件の一般管理費計上限度額：　"&amp;TEXT(ROUNDDOWN(J25/J27*L27,0),"#,##0円")))</f>
        <v>予算額、決算金額入力後本案件の計上限度額が表示されます</v>
      </c>
    </row>
    <row r="23" spans="2:17" ht="21" customHeight="1" thickBot="1">
      <c r="B23" s="28"/>
      <c r="C23" s="349"/>
      <c r="D23" s="347"/>
      <c r="E23" s="165" t="s">
        <v>55</v>
      </c>
      <c r="F23" s="347"/>
      <c r="G23" s="166" t="s">
        <v>56</v>
      </c>
      <c r="H23" s="388"/>
      <c r="I23" s="351"/>
      <c r="J23" s="388"/>
      <c r="K23" s="389"/>
      <c r="L23" s="167"/>
      <c r="M23" s="405"/>
      <c r="N23" s="406"/>
      <c r="P23" s="305"/>
    </row>
    <row r="24" spans="2:17" ht="11.1" customHeight="1" thickTop="1" thickBot="1">
      <c r="B24" s="308" t="s">
        <v>17</v>
      </c>
      <c r="C24" s="98"/>
      <c r="D24" s="99"/>
      <c r="E24" s="100"/>
      <c r="F24" s="99"/>
      <c r="G24" s="101"/>
      <c r="H24" s="102"/>
      <c r="I24" s="103"/>
      <c r="J24" s="330" t="s">
        <v>169</v>
      </c>
      <c r="K24" s="331"/>
      <c r="L24" s="106" t="s">
        <v>170</v>
      </c>
      <c r="M24" s="104"/>
      <c r="N24" s="105"/>
      <c r="P24" s="95"/>
    </row>
    <row r="25" spans="2:17" ht="46.05" customHeight="1" thickTop="1">
      <c r="B25" s="309"/>
      <c r="C25" s="29">
        <f>'【8-1】経理様式2'!H92</f>
        <v>0</v>
      </c>
      <c r="D25" s="40">
        <f>'【8-1】経理様式2'!I92</f>
        <v>0</v>
      </c>
      <c r="E25" s="40">
        <f>'【8-1】経理様式2'!J92</f>
        <v>0</v>
      </c>
      <c r="F25" s="40">
        <f>'【8-1】経理様式2'!K92</f>
        <v>0</v>
      </c>
      <c r="G25" s="96">
        <f>'【8-1】経理様式2'!L92</f>
        <v>0</v>
      </c>
      <c r="H25" s="328">
        <f>SUM(D25:G25)</f>
        <v>0</v>
      </c>
      <c r="I25" s="329"/>
      <c r="J25" s="328">
        <f>SUM(C25,H25)</f>
        <v>0</v>
      </c>
      <c r="K25" s="327"/>
      <c r="L25" s="97"/>
      <c r="M25" s="326">
        <f>SUM(J25,L25)</f>
        <v>0</v>
      </c>
      <c r="N25" s="327"/>
      <c r="P25" s="311" t="str">
        <f>IF(M27=0,"",IF(J25&gt;J27,"※直接経費が予算金額を超えています。修正してください。",IF(L25&gt;ROUNDDOWN(J25/J27*L27,0),"※一般管理費が上限金額を超えています。修正してください。",IF(OR(AND($C$25-$C$27&gt;500000,$C$25-$C$27&gt;$C$27*0.3),AND($D$25-$D$27&gt;500000,$D$25-$D$27&gt;$D$27*0.3),AND($E$25-$E$27&gt;500000,$E$25-$E$27&gt;$E$27*0.3),AND($F$25-$F$27&gt;500000,$F$25-$F$27&gt;$F$27*0.3),AND($G$25-$G$27&gt;500000,$G$25-$G$27&gt;$G$27*0.3)),"注意！　流用制限を超えています。業務承認変更申請書を提出してください。",IF(C31&lt;C27-C25,"渡航費は他の費用に流用できません。修正してください。","")))))</f>
        <v/>
      </c>
      <c r="Q25" s="311"/>
    </row>
    <row r="26" spans="2:17" ht="11.1" customHeight="1">
      <c r="B26" s="308" t="s">
        <v>18</v>
      </c>
      <c r="C26" s="98"/>
      <c r="D26" s="99"/>
      <c r="E26" s="100"/>
      <c r="F26" s="99"/>
      <c r="G26" s="101"/>
      <c r="H26" s="102"/>
      <c r="I26" s="103"/>
      <c r="J26" s="330" t="s">
        <v>171</v>
      </c>
      <c r="K26" s="331"/>
      <c r="L26" s="106" t="s">
        <v>172</v>
      </c>
      <c r="M26" s="104"/>
      <c r="N26" s="105"/>
      <c r="P26" s="202"/>
      <c r="Q26" s="202"/>
    </row>
    <row r="27" spans="2:17" ht="46.05" customHeight="1" thickBot="1">
      <c r="B27" s="310"/>
      <c r="C27" s="107"/>
      <c r="D27" s="108"/>
      <c r="E27" s="108"/>
      <c r="F27" s="108"/>
      <c r="G27" s="109"/>
      <c r="H27" s="338">
        <f>SUM(D27:G27)</f>
        <v>0</v>
      </c>
      <c r="I27" s="339"/>
      <c r="J27" s="338">
        <f>SUM(C27:G27)</f>
        <v>0</v>
      </c>
      <c r="K27" s="322"/>
      <c r="L27" s="110"/>
      <c r="M27" s="321">
        <f>SUM(J27,L27)</f>
        <v>0</v>
      </c>
      <c r="N27" s="322"/>
      <c r="O27" s="30"/>
      <c r="P27" s="303" t="s">
        <v>254</v>
      </c>
      <c r="Q27" s="203"/>
    </row>
    <row r="28" spans="2:17" ht="16.05" customHeight="1">
      <c r="B28" s="31"/>
      <c r="C28" s="32"/>
      <c r="D28" s="32"/>
      <c r="E28" s="32"/>
      <c r="F28" s="32"/>
      <c r="G28" s="32"/>
      <c r="H28" s="32"/>
      <c r="I28" s="32"/>
      <c r="J28" s="32"/>
      <c r="K28" s="32"/>
      <c r="L28" s="33"/>
      <c r="M28" s="32"/>
      <c r="N28" s="34"/>
      <c r="P28" s="303"/>
      <c r="Q28" s="203"/>
    </row>
    <row r="29" spans="2:17" ht="24" customHeight="1" thickBot="1">
      <c r="B29" s="159" t="s">
        <v>60</v>
      </c>
      <c r="C29" s="35"/>
      <c r="D29" s="35"/>
      <c r="E29" s="35"/>
      <c r="F29" s="35"/>
      <c r="G29" s="35"/>
      <c r="H29" s="35"/>
      <c r="I29" s="35"/>
      <c r="J29" s="35"/>
      <c r="K29" s="35"/>
      <c r="L29" s="35"/>
      <c r="M29" s="36"/>
      <c r="N29" s="37"/>
      <c r="P29" s="303"/>
      <c r="Q29" s="203"/>
    </row>
    <row r="30" spans="2:17" ht="40.049999999999997" customHeight="1">
      <c r="B30" s="312" t="s">
        <v>59</v>
      </c>
      <c r="C30" s="319" t="s">
        <v>29</v>
      </c>
      <c r="D30" s="320"/>
      <c r="E30" s="320"/>
      <c r="F30" s="323" t="s">
        <v>30</v>
      </c>
      <c r="G30" s="324"/>
      <c r="H30" s="324"/>
      <c r="I30" s="325"/>
      <c r="J30" s="320" t="s">
        <v>31</v>
      </c>
      <c r="K30" s="320"/>
      <c r="L30" s="320"/>
      <c r="M30" s="320"/>
      <c r="N30" s="356"/>
      <c r="O30" s="38"/>
      <c r="P30" s="303"/>
      <c r="Q30" s="203"/>
    </row>
    <row r="31" spans="2:17" ht="40.049999999999997" customHeight="1" thickBot="1">
      <c r="B31" s="313"/>
      <c r="C31" s="354">
        <f>J27-J25</f>
        <v>0</v>
      </c>
      <c r="D31" s="355"/>
      <c r="E31" s="355"/>
      <c r="F31" s="314">
        <f>L27-L25</f>
        <v>0</v>
      </c>
      <c r="G31" s="315"/>
      <c r="H31" s="315"/>
      <c r="I31" s="316"/>
      <c r="J31" s="317">
        <f>M27-M25</f>
        <v>0</v>
      </c>
      <c r="K31" s="317"/>
      <c r="L31" s="317"/>
      <c r="M31" s="317"/>
      <c r="N31" s="318"/>
      <c r="O31" s="78"/>
      <c r="P31" s="203"/>
      <c r="Q31" s="203"/>
    </row>
    <row r="32" spans="2:17" ht="118.05" customHeight="1" thickBot="1">
      <c r="B32" s="39" t="s">
        <v>7</v>
      </c>
      <c r="C32" s="332"/>
      <c r="D32" s="333"/>
      <c r="E32" s="333"/>
      <c r="F32" s="333"/>
      <c r="G32" s="333"/>
      <c r="H32" s="333"/>
      <c r="I32" s="333"/>
      <c r="J32" s="333"/>
      <c r="K32" s="333"/>
      <c r="L32" s="333"/>
      <c r="M32" s="333"/>
      <c r="N32" s="334"/>
      <c r="P32" s="155" t="s">
        <v>245</v>
      </c>
    </row>
    <row r="33" spans="2:14" ht="15">
      <c r="B33" s="23" t="s">
        <v>8</v>
      </c>
      <c r="C33" s="23"/>
      <c r="D33" s="23"/>
      <c r="E33" s="23"/>
      <c r="F33" s="23"/>
      <c r="G33" s="23"/>
      <c r="H33" s="23"/>
      <c r="I33" s="23"/>
      <c r="J33" s="23"/>
      <c r="K33" s="23"/>
      <c r="L33" s="23"/>
      <c r="M33" s="23"/>
      <c r="N33" s="23"/>
    </row>
  </sheetData>
  <sheetProtection algorithmName="SHA-512" hashValue="Ai95dxgKRWITH/45ZC5qBIe9S3K+nKVRfLoWR4glcsPJ3UqMrL2C3ifWojPaw8RVbHa6L120JNC+Uoq/pAJEsw==" saltValue="4S9l7XF87YEuheBoXVQ/qQ==" spinCount="100000" sheet="1" formatCells="0" formatColumns="0" formatRows="0" selectLockedCells="1"/>
  <mergeCells count="54">
    <mergeCell ref="J21:K23"/>
    <mergeCell ref="C20:K20"/>
    <mergeCell ref="K15:N16"/>
    <mergeCell ref="B16:B17"/>
    <mergeCell ref="M20:N23"/>
    <mergeCell ref="D21:I21"/>
    <mergeCell ref="H22:I23"/>
    <mergeCell ref="K17:N17"/>
    <mergeCell ref="C16:G17"/>
    <mergeCell ref="B1:N1"/>
    <mergeCell ref="P2:P4"/>
    <mergeCell ref="K13:N14"/>
    <mergeCell ref="C13:G13"/>
    <mergeCell ref="P5:P7"/>
    <mergeCell ref="J5:M5"/>
    <mergeCell ref="P11:P12"/>
    <mergeCell ref="B14:B15"/>
    <mergeCell ref="H11:M11"/>
    <mergeCell ref="B3:F3"/>
    <mergeCell ref="B7:E8"/>
    <mergeCell ref="C14:G15"/>
    <mergeCell ref="H15:H17"/>
    <mergeCell ref="C32:N32"/>
    <mergeCell ref="L6:M6"/>
    <mergeCell ref="H8:M8"/>
    <mergeCell ref="H10:M10"/>
    <mergeCell ref="J27:K27"/>
    <mergeCell ref="J25:K25"/>
    <mergeCell ref="H27:I27"/>
    <mergeCell ref="H13:J14"/>
    <mergeCell ref="F22:F23"/>
    <mergeCell ref="D22:D23"/>
    <mergeCell ref="C21:C23"/>
    <mergeCell ref="I17:J17"/>
    <mergeCell ref="I15:J16"/>
    <mergeCell ref="C31:E31"/>
    <mergeCell ref="H9:M9"/>
    <mergeCell ref="J30:N30"/>
    <mergeCell ref="P27:P30"/>
    <mergeCell ref="P22:P23"/>
    <mergeCell ref="P15:P21"/>
    <mergeCell ref="B24:B25"/>
    <mergeCell ref="B26:B27"/>
    <mergeCell ref="P25:Q25"/>
    <mergeCell ref="B30:B31"/>
    <mergeCell ref="F31:I31"/>
    <mergeCell ref="J31:N31"/>
    <mergeCell ref="C30:E30"/>
    <mergeCell ref="M27:N27"/>
    <mergeCell ref="F30:I30"/>
    <mergeCell ref="M25:N25"/>
    <mergeCell ref="H25:I25"/>
    <mergeCell ref="J24:K24"/>
    <mergeCell ref="J26:K26"/>
  </mergeCells>
  <phoneticPr fontId="4"/>
  <conditionalFormatting sqref="L25">
    <cfRule type="expression" dxfId="209" priority="47">
      <formula>$L$25&gt;$J$25/$J$27*$L$27</formula>
    </cfRule>
  </conditionalFormatting>
  <conditionalFormatting sqref="L6:M6">
    <cfRule type="expression" dxfId="208" priority="44">
      <formula>$L$6="(報告日)"</formula>
    </cfRule>
    <cfRule type="containsBlanks" dxfId="207" priority="45">
      <formula>LEN(TRIM(L6))=0</formula>
    </cfRule>
  </conditionalFormatting>
  <conditionalFormatting sqref="H8:M8">
    <cfRule type="expression" dxfId="206" priority="43">
      <formula>$H$8="参照シートに情報を貼りつけてください"</formula>
    </cfRule>
  </conditionalFormatting>
  <conditionalFormatting sqref="H9:M9">
    <cfRule type="expression" dxfId="205" priority="42">
      <formula>$H$9="参照シートに情報を貼りつけてください"</formula>
    </cfRule>
  </conditionalFormatting>
  <conditionalFormatting sqref="H10:M10">
    <cfRule type="expression" dxfId="204" priority="41">
      <formula>$H$10="参照シートに情報を貼りつけてください"</formula>
    </cfRule>
  </conditionalFormatting>
  <conditionalFormatting sqref="H11:L11">
    <cfRule type="expression" dxfId="203" priority="40">
      <formula>$H$11="参照シートに情報を貼りつけてください"</formula>
    </cfRule>
  </conditionalFormatting>
  <conditionalFormatting sqref="C13">
    <cfRule type="expression" dxfId="202" priority="39">
      <formula>$C$13="参照シートに情報を貼りつけてください"</formula>
    </cfRule>
  </conditionalFormatting>
  <conditionalFormatting sqref="H25">
    <cfRule type="expression" dxfId="201" priority="31">
      <formula>$H$25&gt;$H$27</formula>
    </cfRule>
  </conditionalFormatting>
  <conditionalFormatting sqref="F31:H31">
    <cfRule type="cellIs" dxfId="200" priority="28" operator="lessThan">
      <formula>0</formula>
    </cfRule>
  </conditionalFormatting>
  <conditionalFormatting sqref="J31:N31">
    <cfRule type="cellIs" dxfId="199" priority="27" operator="lessThan">
      <formula>0</formula>
    </cfRule>
  </conditionalFormatting>
  <conditionalFormatting sqref="O31">
    <cfRule type="expression" dxfId="198" priority="26">
      <formula>$O$31="※直接経費が予算金額を超えています。「経理様式2」を修正してください。"</formula>
    </cfRule>
  </conditionalFormatting>
  <conditionalFormatting sqref="O31:P31">
    <cfRule type="expression" dxfId="197" priority="23">
      <formula>$O$31="注意！　流用制限を超えています。業務承認変更申請書を提出してください。"</formula>
    </cfRule>
    <cfRule type="expression" dxfId="196" priority="25">
      <formula>$O$31="※一般管理費が上限金額を超えています。修正してください。"</formula>
    </cfRule>
  </conditionalFormatting>
  <conditionalFormatting sqref="O30">
    <cfRule type="expression" dxfId="195" priority="24">
      <formula>$O$30="注意！　流用制限を超えています。業務承認変更申請書を提出してください。"</formula>
    </cfRule>
  </conditionalFormatting>
  <conditionalFormatting sqref="D25">
    <cfRule type="expression" dxfId="194" priority="22">
      <formula>AND($D$25-$D$27&gt;500000,$D$25-$D$27&gt;$D$27*0.3)</formula>
    </cfRule>
  </conditionalFormatting>
  <conditionalFormatting sqref="E25">
    <cfRule type="expression" dxfId="193" priority="19">
      <formula>AND($E$25-$E$27&gt;500000,$E$25-$E$27&gt;$E$27*0.3)</formula>
    </cfRule>
  </conditionalFormatting>
  <conditionalFormatting sqref="F25">
    <cfRule type="expression" dxfId="192" priority="18">
      <formula>AND($F$25-$F$27&gt;500000,$F$25-$F$27&gt;$F$27*0.3)</formula>
    </cfRule>
  </conditionalFormatting>
  <conditionalFormatting sqref="G25">
    <cfRule type="expression" dxfId="191" priority="17">
      <formula>AND($G$25-$G$27&gt;500000,$G$25-$G$27&gt;$G$27*0.3)</formula>
    </cfRule>
  </conditionalFormatting>
  <conditionalFormatting sqref="J25">
    <cfRule type="expression" dxfId="190" priority="11">
      <formula>$J$25&gt;$J$27</formula>
    </cfRule>
  </conditionalFormatting>
  <conditionalFormatting sqref="M25:N25">
    <cfRule type="expression" dxfId="189" priority="10">
      <formula>$M$25&gt;$M$27</formula>
    </cfRule>
  </conditionalFormatting>
  <conditionalFormatting sqref="C27:G27 L25 L27">
    <cfRule type="containsBlanks" dxfId="188" priority="9">
      <formula>LEN(TRIM(C25))=0</formula>
    </cfRule>
  </conditionalFormatting>
  <conditionalFormatting sqref="C25">
    <cfRule type="expression" dxfId="187" priority="8">
      <formula>AND($C$25-$C$27&gt;500000,$C$25-$C$27&gt;$C$27*0.3)</formula>
    </cfRule>
  </conditionalFormatting>
  <conditionalFormatting sqref="C14">
    <cfRule type="expression" dxfId="186" priority="55">
      <formula>$C$14="参照シートに情報を貼りつけてください"</formula>
    </cfRule>
  </conditionalFormatting>
  <conditionalFormatting sqref="C16:G17">
    <cfRule type="expression" dxfId="185" priority="7">
      <formula>$C$16="参照シートに情報を貼りつけてください"</formula>
    </cfRule>
  </conditionalFormatting>
  <conditionalFormatting sqref="C31:E31">
    <cfRule type="cellIs" dxfId="184" priority="3" operator="lessThan">
      <formula>0</formula>
    </cfRule>
  </conditionalFormatting>
  <dataValidations count="3">
    <dataValidation imeMode="off" allowBlank="1" showInputMessage="1" showErrorMessage="1" sqref="C27:G27 L25 L27" xr:uid="{79F44C2A-D4F7-4E5F-8622-7EED7BC45864}"/>
    <dataValidation type="date" imeMode="disabled" allowBlank="1" showInputMessage="1" showErrorMessage="1" prompt="最終出金日以降の報告日を_x000a_「YYYY/M/D」の_x000a_形式で入力すると_x000a_和暦で表示されます" sqref="L6:M6" xr:uid="{65FCD45A-E261-4E8A-B210-E7B0B9652918}">
      <formula1>45017</formula1>
      <formula2>45382</formula2>
    </dataValidation>
    <dataValidation imeMode="hiragana" allowBlank="1" showInputMessage="1" showErrorMessage="1" sqref="C32:N32" xr:uid="{9D4D6D45-B843-45BE-A92E-97DBF219E61D}"/>
  </dataValidations>
  <printOptions horizontalCentered="1"/>
  <pageMargins left="0.59055118110236227" right="0.59055118110236227" top="0.59055118110236227" bottom="0.39370078740157483" header="0.31496062992125984" footer="0.19685039370078741"/>
  <pageSetup paperSize="9" scale="75" orientation="portrait" blackAndWhite="1" r:id="rId1"/>
  <ignoredErrors>
    <ignoredError sqref="H25" formulaRange="1"/>
  </ignoredErrors>
  <extLst>
    <ext xmlns:x14="http://schemas.microsoft.com/office/spreadsheetml/2009/9/main" uri="{78C0D931-6437-407d-A8EE-F0AAD7539E65}">
      <x14:conditionalFormattings>
        <x14:conditionalFormatting xmlns:xm="http://schemas.microsoft.com/office/excel/2006/main">
          <x14:cfRule type="expression" priority="5" id="{6550EF09-93E7-48CD-A8AA-83D1B90D6FCB}">
            <xm:f>様式の説明!$F$8="○"</xm:f>
            <x14:dxf>
              <font>
                <color theme="0"/>
              </font>
              <fill>
                <patternFill>
                  <bgColor theme="0"/>
                </patternFill>
              </fill>
              <border>
                <left/>
                <right/>
                <top/>
                <bottom/>
              </border>
            </x14:dxf>
          </x14:cfRule>
          <xm:sqref>A22:P22 A2:Q14 A15:P15 A16:O21 A31:Q33 A27:P27 A28:O30 Q27:Q30 A25:Q26 A23:O23 A24:P24 Q15:Q24</xm:sqref>
        </x14:conditionalFormatting>
        <x14:conditionalFormatting xmlns:xm="http://schemas.microsoft.com/office/excel/2006/main">
          <x14:cfRule type="expression" priority="2" id="{2E74FB67-9415-4734-BF60-B4E2AA71FC65}">
            <xm:f>様式の説明!$F$8="○"</xm:f>
            <x14:dxf>
              <font>
                <color theme="0"/>
              </font>
              <fill>
                <patternFill>
                  <bgColor theme="0"/>
                </patternFill>
              </fill>
              <border>
                <left/>
                <right/>
                <top/>
                <bottom/>
              </border>
            </x14:dxf>
          </x14:cfRule>
          <xm:sqref>C26:J26 L26:Q26</xm:sqref>
        </x14:conditionalFormatting>
        <x14:conditionalFormatting xmlns:xm="http://schemas.microsoft.com/office/excel/2006/main">
          <x14:cfRule type="expression" priority="1" id="{ED044A1A-5263-4F49-88A3-0E88AECECFF1}">
            <xm:f>様式の説明!$F$8="×"</xm:f>
            <x14:dxf>
              <font>
                <color theme="0"/>
              </font>
              <fill>
                <patternFill>
                  <bgColor theme="0"/>
                </patternFill>
              </fill>
              <border>
                <left/>
                <right/>
                <top/>
                <bottom/>
              </border>
            </x14:dxf>
          </x14:cfRule>
          <xm:sqref>P25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C92B-4D62-4A30-80DC-BA900B84C55B}">
  <sheetPr codeName="Sheet5">
    <pageSetUpPr fitToPage="1"/>
  </sheetPr>
  <dimension ref="B1:R97"/>
  <sheetViews>
    <sheetView showGridLines="0" zoomScale="90" zoomScaleNormal="90" zoomScaleSheetLayoutView="100" workbookViewId="0">
      <pane xSplit="1" ySplit="2" topLeftCell="B15" activePane="bottomRight" state="frozen"/>
      <selection pane="topRight" activeCell="B1" sqref="B1"/>
      <selection pane="bottomLeft" activeCell="A4" sqref="A4"/>
      <selection pane="bottomRight" activeCell="G92" sqref="G92"/>
    </sheetView>
  </sheetViews>
  <sheetFormatPr defaultColWidth="9" defaultRowHeight="14.4"/>
  <cols>
    <col min="1" max="1" width="1" style="41" customWidth="1"/>
    <col min="2" max="2" width="4.08984375" style="41" customWidth="1"/>
    <col min="3" max="4" width="10.08984375" style="41" customWidth="1"/>
    <col min="5" max="5" width="15.54296875" style="41" customWidth="1"/>
    <col min="6" max="6" width="26.54296875" style="41" customWidth="1"/>
    <col min="7" max="12" width="9.54296875" style="41" customWidth="1"/>
    <col min="13" max="15" width="10.54296875" style="41" customWidth="1"/>
    <col min="16" max="16" width="9.26953125" style="41" customWidth="1"/>
    <col min="17" max="17" width="1.7265625" style="41" customWidth="1"/>
    <col min="18" max="18" width="37.08984375" style="41" customWidth="1"/>
    <col min="19" max="16384" width="9" style="41"/>
  </cols>
  <sheetData>
    <row r="1" spans="2:18" ht="15" customHeight="1" thickTop="1">
      <c r="B1" s="213" t="s">
        <v>265</v>
      </c>
      <c r="C1" s="206" t="s">
        <v>261</v>
      </c>
      <c r="D1" s="205" t="s">
        <v>260</v>
      </c>
      <c r="E1" s="209"/>
      <c r="F1" s="204"/>
      <c r="G1" s="209"/>
      <c r="H1" s="415" t="s">
        <v>11</v>
      </c>
      <c r="I1" s="416"/>
      <c r="J1" s="416"/>
      <c r="K1" s="416"/>
      <c r="L1" s="418"/>
      <c r="M1" s="415" t="s">
        <v>14</v>
      </c>
      <c r="N1" s="416"/>
      <c r="O1" s="416"/>
      <c r="P1" s="417"/>
      <c r="Q1" s="147"/>
      <c r="R1" s="420" t="s">
        <v>52</v>
      </c>
    </row>
    <row r="2" spans="2:18" ht="24" customHeight="1" thickBot="1">
      <c r="B2" s="214" t="s">
        <v>266</v>
      </c>
      <c r="C2" s="215" t="s">
        <v>263</v>
      </c>
      <c r="D2" s="215" t="s">
        <v>262</v>
      </c>
      <c r="E2" s="210" t="s">
        <v>258</v>
      </c>
      <c r="F2" s="210" t="s">
        <v>257</v>
      </c>
      <c r="G2" s="210" t="s">
        <v>264</v>
      </c>
      <c r="H2" s="144" t="s">
        <v>1</v>
      </c>
      <c r="I2" s="144" t="s">
        <v>4</v>
      </c>
      <c r="J2" s="145" t="s">
        <v>243</v>
      </c>
      <c r="K2" s="144" t="s">
        <v>5</v>
      </c>
      <c r="L2" s="145" t="s">
        <v>242</v>
      </c>
      <c r="M2" s="144" t="s">
        <v>12</v>
      </c>
      <c r="N2" s="198" t="s">
        <v>267</v>
      </c>
      <c r="O2" s="198" t="s">
        <v>268</v>
      </c>
      <c r="P2" s="199" t="s">
        <v>15</v>
      </c>
      <c r="Q2" s="148"/>
      <c r="R2" s="420"/>
    </row>
    <row r="3" spans="2:18" ht="15" customHeight="1" thickTop="1">
      <c r="B3" s="223" t="str">
        <f>"【様式8-1】　経理様式2　"&amp;様式の説明!C7</f>
        <v>【様式8-1】　経理様式2　※該当するプログラムを選択してください</v>
      </c>
      <c r="C3" s="223"/>
      <c r="D3" s="223"/>
      <c r="E3" s="223"/>
      <c r="F3" s="223"/>
      <c r="P3" s="150" t="str">
        <f>'【8-1】経理様式１'!N2</f>
        <v>Ver. 2301</v>
      </c>
    </row>
    <row r="4" spans="2:18" ht="23.1" customHeight="1" thickBot="1">
      <c r="B4" s="77" t="s">
        <v>41</v>
      </c>
      <c r="R4" s="429" t="s">
        <v>249</v>
      </c>
    </row>
    <row r="5" spans="2:18" ht="20.55" customHeight="1">
      <c r="B5" s="421" t="str">
        <f>"受付番号_"&amp;'【8-1】経理様式１'!B14</f>
        <v>受付番号_実施機関</v>
      </c>
      <c r="C5" s="422"/>
      <c r="D5" s="423"/>
      <c r="E5" s="432" t="str">
        <f>'【8-1】経理様式１'!C13&amp;"_"&amp;'【8-1】経理様式１'!C14</f>
        <v>参照シートに情報を貼りつけてください_参照シートに情報を貼りつけてください</v>
      </c>
      <c r="F5" s="433"/>
      <c r="G5" s="433"/>
      <c r="H5" s="434"/>
      <c r="L5" s="122" t="s">
        <v>29</v>
      </c>
      <c r="M5" s="121" t="s">
        <v>139</v>
      </c>
      <c r="N5" s="121" t="s">
        <v>32</v>
      </c>
      <c r="O5" s="152" t="s">
        <v>244</v>
      </c>
      <c r="P5" s="146" t="s">
        <v>33</v>
      </c>
      <c r="Q5" s="132"/>
      <c r="R5" s="429"/>
    </row>
    <row r="6" spans="2:18" ht="20.55" customHeight="1">
      <c r="B6" s="424" t="s">
        <v>135</v>
      </c>
      <c r="C6" s="424"/>
      <c r="D6" s="424"/>
      <c r="E6" s="432" t="str">
        <f>'【8-1】経理様式１'!C16</f>
        <v>参照シートに情報を貼りつけてください</v>
      </c>
      <c r="F6" s="433"/>
      <c r="G6" s="433"/>
      <c r="H6" s="434"/>
      <c r="L6" s="129" t="s">
        <v>1</v>
      </c>
      <c r="M6" s="125">
        <f>'【8-1】経理様式１'!C27</f>
        <v>0</v>
      </c>
      <c r="N6" s="125">
        <f>'【8-1】経理様式１'!C25</f>
        <v>0</v>
      </c>
      <c r="O6" s="149" t="s">
        <v>137</v>
      </c>
      <c r="P6" s="134">
        <f>IF(O7="","",IF(N6&gt;M6,0,M6-N6))</f>
        <v>0</v>
      </c>
      <c r="Q6" s="81"/>
      <c r="R6" s="429"/>
    </row>
    <row r="7" spans="2:18" ht="20.55" customHeight="1" thickBot="1">
      <c r="I7" s="427" t="str">
        <f>IF(OR(P7&lt;0,P8&lt;0),"　※支出額が契約金額を超えています。"&amp;CHAR(10)&amp;  "修正してください。","")</f>
        <v/>
      </c>
      <c r="J7" s="427"/>
      <c r="K7" s="428"/>
      <c r="L7" s="128" t="s">
        <v>2</v>
      </c>
      <c r="M7" s="124">
        <f>'【8-1】経理様式１'!H27</f>
        <v>0</v>
      </c>
      <c r="N7" s="124">
        <f>'【8-1】経理様式１'!H25</f>
        <v>0</v>
      </c>
      <c r="O7" s="126">
        <f>IF(N8&gt;M8,"",IF(M6-N6&gt;0,0,IF(N6-M6&gt;N7-M7,N6-M6,M7-N7)))</f>
        <v>0</v>
      </c>
      <c r="P7" s="135">
        <f>IF(O7="","",M7-N7-O7)</f>
        <v>0</v>
      </c>
      <c r="Q7" s="81"/>
      <c r="R7" s="429"/>
    </row>
    <row r="8" spans="2:18" ht="20.55" customHeight="1" thickTop="1" thickBot="1">
      <c r="B8" s="425" t="s">
        <v>46</v>
      </c>
      <c r="C8" s="426"/>
      <c r="D8" s="430" t="s">
        <v>61</v>
      </c>
      <c r="E8" s="431"/>
      <c r="F8" s="172" t="s">
        <v>250</v>
      </c>
      <c r="H8" s="200"/>
      <c r="I8" s="427"/>
      <c r="J8" s="427"/>
      <c r="K8" s="428"/>
      <c r="L8" s="127" t="s">
        <v>136</v>
      </c>
      <c r="M8" s="123">
        <f>'【8-1】経理様式１'!J27</f>
        <v>0</v>
      </c>
      <c r="N8" s="123">
        <f>'【8-1】経理様式１'!J25</f>
        <v>0</v>
      </c>
      <c r="O8" s="127" t="s">
        <v>137</v>
      </c>
      <c r="P8" s="136">
        <f>M8-N8</f>
        <v>0</v>
      </c>
      <c r="Q8" s="133"/>
      <c r="R8" s="429"/>
    </row>
    <row r="9" spans="2:18" ht="24" customHeight="1" thickBot="1">
      <c r="B9" s="65" t="s">
        <v>248</v>
      </c>
      <c r="L9" s="80" t="s">
        <v>138</v>
      </c>
      <c r="P9" s="79" t="s">
        <v>10</v>
      </c>
      <c r="R9" s="412" t="s">
        <v>253</v>
      </c>
    </row>
    <row r="10" spans="2:18" ht="14.1" customHeight="1">
      <c r="B10" s="213" t="s">
        <v>265</v>
      </c>
      <c r="C10" s="206"/>
      <c r="D10" s="205"/>
      <c r="E10" s="209"/>
      <c r="F10" s="204"/>
      <c r="G10" s="209"/>
      <c r="H10" s="415" t="s">
        <v>11</v>
      </c>
      <c r="I10" s="416"/>
      <c r="J10" s="416"/>
      <c r="K10" s="416"/>
      <c r="L10" s="418"/>
      <c r="M10" s="415" t="s">
        <v>14</v>
      </c>
      <c r="N10" s="416"/>
      <c r="O10" s="416"/>
      <c r="P10" s="417"/>
      <c r="R10" s="413"/>
    </row>
    <row r="11" spans="2:18" ht="25.2">
      <c r="B11" s="214" t="s">
        <v>266</v>
      </c>
      <c r="C11" s="211" t="s">
        <v>269</v>
      </c>
      <c r="D11" s="212" t="s">
        <v>259</v>
      </c>
      <c r="E11" s="210" t="s">
        <v>258</v>
      </c>
      <c r="F11" s="210" t="s">
        <v>257</v>
      </c>
      <c r="G11" s="210" t="s">
        <v>264</v>
      </c>
      <c r="H11" s="144" t="s">
        <v>1</v>
      </c>
      <c r="I11" s="144" t="s">
        <v>4</v>
      </c>
      <c r="J11" s="145" t="s">
        <v>243</v>
      </c>
      <c r="K11" s="144" t="s">
        <v>5</v>
      </c>
      <c r="L11" s="145" t="s">
        <v>242</v>
      </c>
      <c r="M11" s="144" t="s">
        <v>12</v>
      </c>
      <c r="N11" s="145" t="s">
        <v>270</v>
      </c>
      <c r="O11" s="145" t="s">
        <v>13</v>
      </c>
      <c r="P11" s="216" t="s">
        <v>15</v>
      </c>
      <c r="R11" s="413"/>
    </row>
    <row r="12" spans="2:18" ht="23.25" customHeight="1">
      <c r="B12" s="154">
        <v>1</v>
      </c>
      <c r="C12" s="195"/>
      <c r="D12" s="195"/>
      <c r="E12" s="173"/>
      <c r="F12" s="174"/>
      <c r="G12" s="190" t="str">
        <f t="shared" ref="G12:G43" si="0">IF(SUM(H12:L12)=0,"",SUM(H12:L12))</f>
        <v/>
      </c>
      <c r="H12" s="189"/>
      <c r="I12" s="189"/>
      <c r="J12" s="189"/>
      <c r="K12" s="189"/>
      <c r="L12" s="189"/>
      <c r="M12" s="188"/>
      <c r="N12" s="179"/>
      <c r="O12" s="179"/>
      <c r="P12" s="180"/>
      <c r="Q12" s="151"/>
      <c r="R12" s="414" t="s">
        <v>256</v>
      </c>
    </row>
    <row r="13" spans="2:18" ht="23.55" customHeight="1">
      <c r="B13" s="153">
        <v>2</v>
      </c>
      <c r="C13" s="196"/>
      <c r="D13" s="196"/>
      <c r="E13" s="175"/>
      <c r="F13" s="176"/>
      <c r="G13" s="191" t="str">
        <f t="shared" si="0"/>
        <v/>
      </c>
      <c r="H13" s="192"/>
      <c r="I13" s="192"/>
      <c r="J13" s="192"/>
      <c r="K13" s="192"/>
      <c r="L13" s="192"/>
      <c r="M13" s="186"/>
      <c r="N13" s="181"/>
      <c r="O13" s="181"/>
      <c r="P13" s="182"/>
      <c r="Q13" s="151"/>
      <c r="R13" s="414"/>
    </row>
    <row r="14" spans="2:18" ht="23.55" customHeight="1">
      <c r="B14" s="153">
        <v>3</v>
      </c>
      <c r="C14" s="196"/>
      <c r="D14" s="196"/>
      <c r="E14" s="175"/>
      <c r="F14" s="176"/>
      <c r="G14" s="191" t="str">
        <f t="shared" si="0"/>
        <v/>
      </c>
      <c r="H14" s="192"/>
      <c r="I14" s="192"/>
      <c r="J14" s="192"/>
      <c r="K14" s="192"/>
      <c r="L14" s="192"/>
      <c r="M14" s="186"/>
      <c r="N14" s="181"/>
      <c r="O14" s="181"/>
      <c r="P14" s="183"/>
      <c r="Q14" s="151"/>
      <c r="R14" s="414"/>
    </row>
    <row r="15" spans="2:18" ht="23.55" customHeight="1">
      <c r="B15" s="153">
        <v>4</v>
      </c>
      <c r="C15" s="196"/>
      <c r="D15" s="196"/>
      <c r="E15" s="175"/>
      <c r="F15" s="176"/>
      <c r="G15" s="191" t="str">
        <f t="shared" si="0"/>
        <v/>
      </c>
      <c r="H15" s="192"/>
      <c r="I15" s="192"/>
      <c r="J15" s="192"/>
      <c r="K15" s="192"/>
      <c r="L15" s="192"/>
      <c r="M15" s="186"/>
      <c r="N15" s="181"/>
      <c r="O15" s="181"/>
      <c r="P15" s="182"/>
      <c r="Q15" s="151"/>
      <c r="R15" s="414"/>
    </row>
    <row r="16" spans="2:18" ht="23.55" customHeight="1">
      <c r="B16" s="153">
        <v>5</v>
      </c>
      <c r="C16" s="196"/>
      <c r="D16" s="196"/>
      <c r="E16" s="175"/>
      <c r="F16" s="176"/>
      <c r="G16" s="191" t="str">
        <f t="shared" si="0"/>
        <v/>
      </c>
      <c r="H16" s="192"/>
      <c r="I16" s="192"/>
      <c r="J16" s="192"/>
      <c r="K16" s="192"/>
      <c r="L16" s="192"/>
      <c r="M16" s="186"/>
      <c r="N16" s="181"/>
      <c r="O16" s="181"/>
      <c r="P16" s="182"/>
      <c r="Q16" s="151"/>
      <c r="R16" s="414"/>
    </row>
    <row r="17" spans="2:18" ht="23.55" customHeight="1">
      <c r="B17" s="153">
        <v>6</v>
      </c>
      <c r="C17" s="196"/>
      <c r="D17" s="196"/>
      <c r="E17" s="175"/>
      <c r="F17" s="176"/>
      <c r="G17" s="191" t="str">
        <f t="shared" si="0"/>
        <v/>
      </c>
      <c r="H17" s="192"/>
      <c r="I17" s="192"/>
      <c r="J17" s="192"/>
      <c r="K17" s="192"/>
      <c r="L17" s="192"/>
      <c r="M17" s="186"/>
      <c r="N17" s="181"/>
      <c r="O17" s="181"/>
      <c r="P17" s="182"/>
      <c r="Q17" s="151"/>
      <c r="R17" s="414"/>
    </row>
    <row r="18" spans="2:18" ht="23.55" customHeight="1">
      <c r="B18" s="153">
        <v>7</v>
      </c>
      <c r="C18" s="196"/>
      <c r="D18" s="196"/>
      <c r="E18" s="175"/>
      <c r="F18" s="176"/>
      <c r="G18" s="191" t="str">
        <f t="shared" si="0"/>
        <v/>
      </c>
      <c r="H18" s="192"/>
      <c r="I18" s="192"/>
      <c r="J18" s="192"/>
      <c r="K18" s="192"/>
      <c r="L18" s="192"/>
      <c r="M18" s="186"/>
      <c r="N18" s="181"/>
      <c r="O18" s="181"/>
      <c r="P18" s="182"/>
      <c r="Q18" s="151"/>
      <c r="R18" s="414"/>
    </row>
    <row r="19" spans="2:18" ht="23.55" customHeight="1">
      <c r="B19" s="153">
        <v>8</v>
      </c>
      <c r="C19" s="196"/>
      <c r="D19" s="196"/>
      <c r="E19" s="175"/>
      <c r="F19" s="176"/>
      <c r="G19" s="191" t="str">
        <f t="shared" si="0"/>
        <v/>
      </c>
      <c r="H19" s="192"/>
      <c r="I19" s="192"/>
      <c r="J19" s="192"/>
      <c r="K19" s="192"/>
      <c r="L19" s="192"/>
      <c r="M19" s="186"/>
      <c r="N19" s="181"/>
      <c r="O19" s="181"/>
      <c r="P19" s="182"/>
      <c r="Q19" s="151"/>
      <c r="R19" s="414"/>
    </row>
    <row r="20" spans="2:18" ht="23.55" customHeight="1">
      <c r="B20" s="153">
        <v>9</v>
      </c>
      <c r="C20" s="196"/>
      <c r="D20" s="196"/>
      <c r="E20" s="175"/>
      <c r="F20" s="176"/>
      <c r="G20" s="191" t="str">
        <f t="shared" si="0"/>
        <v/>
      </c>
      <c r="H20" s="192"/>
      <c r="I20" s="192"/>
      <c r="J20" s="192"/>
      <c r="K20" s="192"/>
      <c r="L20" s="192"/>
      <c r="M20" s="186"/>
      <c r="N20" s="181"/>
      <c r="O20" s="181"/>
      <c r="P20" s="182"/>
      <c r="Q20" s="151"/>
      <c r="R20" s="414"/>
    </row>
    <row r="21" spans="2:18" ht="23.55" customHeight="1">
      <c r="B21" s="153">
        <v>10</v>
      </c>
      <c r="C21" s="196"/>
      <c r="D21" s="196"/>
      <c r="E21" s="175"/>
      <c r="F21" s="176"/>
      <c r="G21" s="191" t="str">
        <f t="shared" si="0"/>
        <v/>
      </c>
      <c r="H21" s="192"/>
      <c r="I21" s="192"/>
      <c r="J21" s="192"/>
      <c r="K21" s="192"/>
      <c r="L21" s="192"/>
      <c r="M21" s="186"/>
      <c r="N21" s="181"/>
      <c r="O21" s="181"/>
      <c r="P21" s="182"/>
      <c r="Q21" s="151"/>
      <c r="R21" s="414"/>
    </row>
    <row r="22" spans="2:18" ht="23.55" customHeight="1">
      <c r="B22" s="153">
        <v>11</v>
      </c>
      <c r="C22" s="196"/>
      <c r="D22" s="196"/>
      <c r="E22" s="175"/>
      <c r="F22" s="176"/>
      <c r="G22" s="191" t="str">
        <f t="shared" si="0"/>
        <v/>
      </c>
      <c r="H22" s="192"/>
      <c r="I22" s="192"/>
      <c r="J22" s="192"/>
      <c r="K22" s="192"/>
      <c r="L22" s="192"/>
      <c r="M22" s="186"/>
      <c r="N22" s="181"/>
      <c r="O22" s="181"/>
      <c r="P22" s="182"/>
      <c r="Q22" s="151"/>
      <c r="R22" s="414"/>
    </row>
    <row r="23" spans="2:18" ht="23.55" customHeight="1">
      <c r="B23" s="153">
        <v>12</v>
      </c>
      <c r="C23" s="196"/>
      <c r="D23" s="196"/>
      <c r="E23" s="175"/>
      <c r="F23" s="176"/>
      <c r="G23" s="191" t="str">
        <f t="shared" si="0"/>
        <v/>
      </c>
      <c r="H23" s="192"/>
      <c r="I23" s="192"/>
      <c r="J23" s="192"/>
      <c r="K23" s="192"/>
      <c r="L23" s="192"/>
      <c r="M23" s="186"/>
      <c r="N23" s="181"/>
      <c r="O23" s="181"/>
      <c r="P23" s="182"/>
      <c r="Q23" s="151"/>
      <c r="R23" s="414"/>
    </row>
    <row r="24" spans="2:18" ht="23.55" customHeight="1">
      <c r="B24" s="153">
        <v>13</v>
      </c>
      <c r="C24" s="196"/>
      <c r="D24" s="196"/>
      <c r="E24" s="175"/>
      <c r="F24" s="176"/>
      <c r="G24" s="191" t="str">
        <f t="shared" si="0"/>
        <v/>
      </c>
      <c r="H24" s="192"/>
      <c r="I24" s="192"/>
      <c r="J24" s="192"/>
      <c r="K24" s="192"/>
      <c r="L24" s="192"/>
      <c r="M24" s="186"/>
      <c r="N24" s="181"/>
      <c r="O24" s="181"/>
      <c r="P24" s="182"/>
      <c r="Q24" s="151"/>
      <c r="R24" s="414"/>
    </row>
    <row r="25" spans="2:18" ht="23.55" customHeight="1">
      <c r="B25" s="153">
        <v>14</v>
      </c>
      <c r="C25" s="196"/>
      <c r="D25" s="196"/>
      <c r="E25" s="175"/>
      <c r="F25" s="176"/>
      <c r="G25" s="191" t="str">
        <f t="shared" si="0"/>
        <v/>
      </c>
      <c r="H25" s="192"/>
      <c r="I25" s="192"/>
      <c r="J25" s="192"/>
      <c r="K25" s="192"/>
      <c r="L25" s="192"/>
      <c r="M25" s="186"/>
      <c r="N25" s="181"/>
      <c r="O25" s="181"/>
      <c r="P25" s="182"/>
      <c r="Q25" s="151"/>
      <c r="R25" s="201"/>
    </row>
    <row r="26" spans="2:18" ht="23.55" customHeight="1">
      <c r="B26" s="153">
        <v>15</v>
      </c>
      <c r="C26" s="196"/>
      <c r="D26" s="196"/>
      <c r="E26" s="175"/>
      <c r="F26" s="176"/>
      <c r="G26" s="191" t="str">
        <f t="shared" si="0"/>
        <v/>
      </c>
      <c r="H26" s="192"/>
      <c r="I26" s="192"/>
      <c r="J26" s="192"/>
      <c r="K26" s="192"/>
      <c r="L26" s="192"/>
      <c r="M26" s="186"/>
      <c r="N26" s="181"/>
      <c r="O26" s="181"/>
      <c r="P26" s="182"/>
      <c r="Q26" s="151"/>
    </row>
    <row r="27" spans="2:18" ht="23.55" customHeight="1">
      <c r="B27" s="153">
        <v>16</v>
      </c>
      <c r="C27" s="196"/>
      <c r="D27" s="196"/>
      <c r="E27" s="175"/>
      <c r="F27" s="176"/>
      <c r="G27" s="191" t="str">
        <f t="shared" si="0"/>
        <v/>
      </c>
      <c r="H27" s="192"/>
      <c r="I27" s="192"/>
      <c r="J27" s="192"/>
      <c r="K27" s="192"/>
      <c r="L27" s="192"/>
      <c r="M27" s="186"/>
      <c r="N27" s="181"/>
      <c r="O27" s="181"/>
      <c r="P27" s="182"/>
      <c r="Q27" s="151"/>
    </row>
    <row r="28" spans="2:18" ht="23.55" customHeight="1">
      <c r="B28" s="153">
        <v>17</v>
      </c>
      <c r="C28" s="196"/>
      <c r="D28" s="196"/>
      <c r="E28" s="175"/>
      <c r="F28" s="176"/>
      <c r="G28" s="191" t="str">
        <f t="shared" si="0"/>
        <v/>
      </c>
      <c r="H28" s="192"/>
      <c r="I28" s="192"/>
      <c r="J28" s="192"/>
      <c r="K28" s="192"/>
      <c r="L28" s="192"/>
      <c r="M28" s="186"/>
      <c r="N28" s="181"/>
      <c r="O28" s="181"/>
      <c r="P28" s="182"/>
      <c r="Q28" s="151"/>
    </row>
    <row r="29" spans="2:18" ht="23.55" customHeight="1">
      <c r="B29" s="153">
        <v>18</v>
      </c>
      <c r="C29" s="196"/>
      <c r="D29" s="196"/>
      <c r="E29" s="175"/>
      <c r="F29" s="176"/>
      <c r="G29" s="191" t="str">
        <f t="shared" si="0"/>
        <v/>
      </c>
      <c r="H29" s="192"/>
      <c r="I29" s="192"/>
      <c r="J29" s="192"/>
      <c r="K29" s="192"/>
      <c r="L29" s="192"/>
      <c r="M29" s="186"/>
      <c r="N29" s="181"/>
      <c r="O29" s="181"/>
      <c r="P29" s="182"/>
      <c r="Q29" s="151"/>
    </row>
    <row r="30" spans="2:18" ht="23.55" hidden="1" customHeight="1">
      <c r="B30" s="153">
        <v>19</v>
      </c>
      <c r="C30" s="196"/>
      <c r="D30" s="196"/>
      <c r="E30" s="175"/>
      <c r="F30" s="176"/>
      <c r="G30" s="191" t="str">
        <f t="shared" si="0"/>
        <v/>
      </c>
      <c r="H30" s="192"/>
      <c r="I30" s="192"/>
      <c r="J30" s="192"/>
      <c r="K30" s="192"/>
      <c r="L30" s="192"/>
      <c r="M30" s="186"/>
      <c r="N30" s="181"/>
      <c r="O30" s="181"/>
      <c r="P30" s="182"/>
      <c r="Q30" s="151"/>
    </row>
    <row r="31" spans="2:18" ht="23.55" hidden="1" customHeight="1">
      <c r="B31" s="153">
        <v>20</v>
      </c>
      <c r="C31" s="196"/>
      <c r="D31" s="196"/>
      <c r="E31" s="175"/>
      <c r="F31" s="176"/>
      <c r="G31" s="191" t="str">
        <f t="shared" si="0"/>
        <v/>
      </c>
      <c r="H31" s="192"/>
      <c r="I31" s="192"/>
      <c r="J31" s="192"/>
      <c r="K31" s="192"/>
      <c r="L31" s="192"/>
      <c r="M31" s="186"/>
      <c r="N31" s="181"/>
      <c r="O31" s="181"/>
      <c r="P31" s="182"/>
      <c r="Q31" s="151"/>
    </row>
    <row r="32" spans="2:18" ht="23.55" hidden="1" customHeight="1">
      <c r="B32" s="153">
        <v>21</v>
      </c>
      <c r="C32" s="196"/>
      <c r="D32" s="196"/>
      <c r="E32" s="175"/>
      <c r="F32" s="176"/>
      <c r="G32" s="191" t="str">
        <f t="shared" si="0"/>
        <v/>
      </c>
      <c r="H32" s="192"/>
      <c r="I32" s="192"/>
      <c r="J32" s="192"/>
      <c r="K32" s="192"/>
      <c r="L32" s="192"/>
      <c r="M32" s="186"/>
      <c r="N32" s="181"/>
      <c r="O32" s="181"/>
      <c r="P32" s="182"/>
      <c r="Q32" s="151"/>
    </row>
    <row r="33" spans="2:17" ht="23.55" hidden="1" customHeight="1">
      <c r="B33" s="153">
        <v>22</v>
      </c>
      <c r="C33" s="196"/>
      <c r="D33" s="196"/>
      <c r="E33" s="175"/>
      <c r="F33" s="176"/>
      <c r="G33" s="191" t="str">
        <f t="shared" si="0"/>
        <v/>
      </c>
      <c r="H33" s="192"/>
      <c r="I33" s="192"/>
      <c r="J33" s="192"/>
      <c r="K33" s="192"/>
      <c r="L33" s="192"/>
      <c r="M33" s="186"/>
      <c r="N33" s="181"/>
      <c r="O33" s="181"/>
      <c r="P33" s="182"/>
      <c r="Q33" s="151"/>
    </row>
    <row r="34" spans="2:17" ht="23.55" hidden="1" customHeight="1">
      <c r="B34" s="153">
        <v>23</v>
      </c>
      <c r="C34" s="196"/>
      <c r="D34" s="196"/>
      <c r="E34" s="175"/>
      <c r="F34" s="176"/>
      <c r="G34" s="191" t="str">
        <f t="shared" si="0"/>
        <v/>
      </c>
      <c r="H34" s="192"/>
      <c r="I34" s="192"/>
      <c r="J34" s="192"/>
      <c r="K34" s="192"/>
      <c r="L34" s="192"/>
      <c r="M34" s="186"/>
      <c r="N34" s="181"/>
      <c r="O34" s="181"/>
      <c r="P34" s="182"/>
      <c r="Q34" s="151"/>
    </row>
    <row r="35" spans="2:17" ht="23.55" hidden="1" customHeight="1">
      <c r="B35" s="153">
        <v>24</v>
      </c>
      <c r="C35" s="196"/>
      <c r="D35" s="196"/>
      <c r="E35" s="175"/>
      <c r="F35" s="176"/>
      <c r="G35" s="191" t="str">
        <f t="shared" si="0"/>
        <v/>
      </c>
      <c r="H35" s="192"/>
      <c r="I35" s="192"/>
      <c r="J35" s="192"/>
      <c r="K35" s="192"/>
      <c r="L35" s="192"/>
      <c r="M35" s="186"/>
      <c r="N35" s="181"/>
      <c r="O35" s="181"/>
      <c r="P35" s="182"/>
      <c r="Q35" s="151"/>
    </row>
    <row r="36" spans="2:17" ht="23.55" hidden="1" customHeight="1">
      <c r="B36" s="153">
        <v>25</v>
      </c>
      <c r="C36" s="196"/>
      <c r="D36" s="196"/>
      <c r="E36" s="175"/>
      <c r="F36" s="176"/>
      <c r="G36" s="191" t="str">
        <f t="shared" si="0"/>
        <v/>
      </c>
      <c r="H36" s="192"/>
      <c r="I36" s="192"/>
      <c r="J36" s="192"/>
      <c r="K36" s="192"/>
      <c r="L36" s="192"/>
      <c r="M36" s="186"/>
      <c r="N36" s="181"/>
      <c r="O36" s="181"/>
      <c r="P36" s="182"/>
      <c r="Q36" s="151"/>
    </row>
    <row r="37" spans="2:17" ht="23.55" hidden="1" customHeight="1">
      <c r="B37" s="153">
        <v>26</v>
      </c>
      <c r="C37" s="196"/>
      <c r="D37" s="196"/>
      <c r="E37" s="175"/>
      <c r="F37" s="176"/>
      <c r="G37" s="191" t="str">
        <f t="shared" si="0"/>
        <v/>
      </c>
      <c r="H37" s="192"/>
      <c r="I37" s="192"/>
      <c r="J37" s="192"/>
      <c r="K37" s="192"/>
      <c r="L37" s="192"/>
      <c r="M37" s="186"/>
      <c r="N37" s="181"/>
      <c r="O37" s="181"/>
      <c r="P37" s="182"/>
      <c r="Q37" s="151"/>
    </row>
    <row r="38" spans="2:17" ht="23.55" hidden="1" customHeight="1">
      <c r="B38" s="153">
        <v>27</v>
      </c>
      <c r="C38" s="196"/>
      <c r="D38" s="196"/>
      <c r="E38" s="175"/>
      <c r="F38" s="176"/>
      <c r="G38" s="191" t="str">
        <f t="shared" si="0"/>
        <v/>
      </c>
      <c r="H38" s="192"/>
      <c r="I38" s="192"/>
      <c r="J38" s="192"/>
      <c r="K38" s="192"/>
      <c r="L38" s="192"/>
      <c r="M38" s="186"/>
      <c r="N38" s="181"/>
      <c r="O38" s="181"/>
      <c r="P38" s="182"/>
      <c r="Q38" s="151"/>
    </row>
    <row r="39" spans="2:17" ht="23.55" hidden="1" customHeight="1">
      <c r="B39" s="153">
        <v>28</v>
      </c>
      <c r="C39" s="196"/>
      <c r="D39" s="196"/>
      <c r="E39" s="175"/>
      <c r="F39" s="176"/>
      <c r="G39" s="191" t="str">
        <f t="shared" si="0"/>
        <v/>
      </c>
      <c r="H39" s="192"/>
      <c r="I39" s="192"/>
      <c r="J39" s="192"/>
      <c r="K39" s="192"/>
      <c r="L39" s="192"/>
      <c r="M39" s="186"/>
      <c r="N39" s="181"/>
      <c r="O39" s="181"/>
      <c r="P39" s="182"/>
      <c r="Q39" s="151"/>
    </row>
    <row r="40" spans="2:17" ht="23.55" hidden="1" customHeight="1">
      <c r="B40" s="153">
        <v>29</v>
      </c>
      <c r="C40" s="196"/>
      <c r="D40" s="196"/>
      <c r="E40" s="175"/>
      <c r="F40" s="176"/>
      <c r="G40" s="191" t="str">
        <f t="shared" si="0"/>
        <v/>
      </c>
      <c r="H40" s="192"/>
      <c r="I40" s="192"/>
      <c r="J40" s="192"/>
      <c r="K40" s="192"/>
      <c r="L40" s="192"/>
      <c r="M40" s="186"/>
      <c r="N40" s="181"/>
      <c r="O40" s="181"/>
      <c r="P40" s="182"/>
      <c r="Q40" s="151"/>
    </row>
    <row r="41" spans="2:17" ht="23.55" hidden="1" customHeight="1">
      <c r="B41" s="153">
        <v>30</v>
      </c>
      <c r="C41" s="196"/>
      <c r="D41" s="196"/>
      <c r="E41" s="175"/>
      <c r="F41" s="176"/>
      <c r="G41" s="191" t="str">
        <f t="shared" si="0"/>
        <v/>
      </c>
      <c r="H41" s="192"/>
      <c r="I41" s="192"/>
      <c r="J41" s="192"/>
      <c r="K41" s="192"/>
      <c r="L41" s="192"/>
      <c r="M41" s="186"/>
      <c r="N41" s="181"/>
      <c r="O41" s="181"/>
      <c r="P41" s="182"/>
      <c r="Q41" s="151"/>
    </row>
    <row r="42" spans="2:17" ht="23.55" hidden="1" customHeight="1">
      <c r="B42" s="153">
        <v>31</v>
      </c>
      <c r="C42" s="196"/>
      <c r="D42" s="196"/>
      <c r="E42" s="175"/>
      <c r="F42" s="176"/>
      <c r="G42" s="191" t="str">
        <f t="shared" si="0"/>
        <v/>
      </c>
      <c r="H42" s="192"/>
      <c r="I42" s="192"/>
      <c r="J42" s="192"/>
      <c r="K42" s="192"/>
      <c r="L42" s="192"/>
      <c r="M42" s="186"/>
      <c r="N42" s="181"/>
      <c r="O42" s="181"/>
      <c r="P42" s="182"/>
      <c r="Q42" s="151"/>
    </row>
    <row r="43" spans="2:17" ht="23.55" hidden="1" customHeight="1">
      <c r="B43" s="153">
        <v>32</v>
      </c>
      <c r="C43" s="196"/>
      <c r="D43" s="196"/>
      <c r="E43" s="175"/>
      <c r="F43" s="176"/>
      <c r="G43" s="191" t="str">
        <f t="shared" si="0"/>
        <v/>
      </c>
      <c r="H43" s="192"/>
      <c r="I43" s="192"/>
      <c r="J43" s="192"/>
      <c r="K43" s="192"/>
      <c r="L43" s="192"/>
      <c r="M43" s="186"/>
      <c r="N43" s="181"/>
      <c r="O43" s="181"/>
      <c r="P43" s="182"/>
      <c r="Q43" s="151"/>
    </row>
    <row r="44" spans="2:17" ht="23.55" hidden="1" customHeight="1">
      <c r="B44" s="153">
        <v>33</v>
      </c>
      <c r="C44" s="196"/>
      <c r="D44" s="196"/>
      <c r="E44" s="175"/>
      <c r="F44" s="176"/>
      <c r="G44" s="191" t="str">
        <f t="shared" ref="G44:G75" si="1">IF(SUM(H44:L44)=0,"",SUM(H44:L44))</f>
        <v/>
      </c>
      <c r="H44" s="192"/>
      <c r="I44" s="192"/>
      <c r="J44" s="192"/>
      <c r="K44" s="192"/>
      <c r="L44" s="192"/>
      <c r="M44" s="186"/>
      <c r="N44" s="181"/>
      <c r="O44" s="181"/>
      <c r="P44" s="182"/>
      <c r="Q44" s="151"/>
    </row>
    <row r="45" spans="2:17" ht="23.55" hidden="1" customHeight="1">
      <c r="B45" s="153">
        <v>34</v>
      </c>
      <c r="C45" s="196"/>
      <c r="D45" s="196"/>
      <c r="E45" s="175"/>
      <c r="F45" s="176"/>
      <c r="G45" s="191" t="str">
        <f t="shared" si="1"/>
        <v/>
      </c>
      <c r="H45" s="192"/>
      <c r="I45" s="192"/>
      <c r="J45" s="192"/>
      <c r="K45" s="192"/>
      <c r="L45" s="192"/>
      <c r="M45" s="186"/>
      <c r="N45" s="181"/>
      <c r="O45" s="181"/>
      <c r="P45" s="182"/>
      <c r="Q45" s="151"/>
    </row>
    <row r="46" spans="2:17" ht="23.55" hidden="1" customHeight="1">
      <c r="B46" s="153">
        <v>35</v>
      </c>
      <c r="C46" s="196"/>
      <c r="D46" s="196"/>
      <c r="E46" s="175"/>
      <c r="F46" s="176"/>
      <c r="G46" s="191" t="str">
        <f t="shared" si="1"/>
        <v/>
      </c>
      <c r="H46" s="192"/>
      <c r="I46" s="192"/>
      <c r="J46" s="192"/>
      <c r="K46" s="192"/>
      <c r="L46" s="192"/>
      <c r="M46" s="186"/>
      <c r="N46" s="181"/>
      <c r="O46" s="181"/>
      <c r="P46" s="182"/>
      <c r="Q46" s="151"/>
    </row>
    <row r="47" spans="2:17" ht="23.55" hidden="1" customHeight="1">
      <c r="B47" s="153">
        <v>36</v>
      </c>
      <c r="C47" s="196"/>
      <c r="D47" s="196"/>
      <c r="E47" s="175"/>
      <c r="F47" s="176"/>
      <c r="G47" s="191" t="str">
        <f t="shared" si="1"/>
        <v/>
      </c>
      <c r="H47" s="192"/>
      <c r="I47" s="192"/>
      <c r="J47" s="192"/>
      <c r="K47" s="192"/>
      <c r="L47" s="192"/>
      <c r="M47" s="186"/>
      <c r="N47" s="181"/>
      <c r="O47" s="181"/>
      <c r="P47" s="182"/>
      <c r="Q47" s="151"/>
    </row>
    <row r="48" spans="2:17" ht="23.55" hidden="1" customHeight="1">
      <c r="B48" s="153">
        <v>37</v>
      </c>
      <c r="C48" s="196"/>
      <c r="D48" s="196"/>
      <c r="E48" s="175"/>
      <c r="F48" s="176"/>
      <c r="G48" s="191" t="str">
        <f t="shared" si="1"/>
        <v/>
      </c>
      <c r="H48" s="192"/>
      <c r="I48" s="192"/>
      <c r="J48" s="192"/>
      <c r="K48" s="192"/>
      <c r="L48" s="192"/>
      <c r="M48" s="186"/>
      <c r="N48" s="181"/>
      <c r="O48" s="181"/>
      <c r="P48" s="182"/>
      <c r="Q48" s="151"/>
    </row>
    <row r="49" spans="2:17" ht="23.55" hidden="1" customHeight="1">
      <c r="B49" s="153">
        <v>38</v>
      </c>
      <c r="C49" s="196"/>
      <c r="D49" s="196"/>
      <c r="E49" s="175"/>
      <c r="F49" s="176"/>
      <c r="G49" s="191" t="str">
        <f t="shared" si="1"/>
        <v/>
      </c>
      <c r="H49" s="192"/>
      <c r="I49" s="192"/>
      <c r="J49" s="192"/>
      <c r="K49" s="192"/>
      <c r="L49" s="192"/>
      <c r="M49" s="186"/>
      <c r="N49" s="181"/>
      <c r="O49" s="181"/>
      <c r="P49" s="182"/>
      <c r="Q49" s="151"/>
    </row>
    <row r="50" spans="2:17" ht="23.55" hidden="1" customHeight="1">
      <c r="B50" s="153">
        <v>39</v>
      </c>
      <c r="C50" s="196"/>
      <c r="D50" s="196"/>
      <c r="E50" s="175"/>
      <c r="F50" s="176"/>
      <c r="G50" s="191" t="str">
        <f t="shared" si="1"/>
        <v/>
      </c>
      <c r="H50" s="192"/>
      <c r="I50" s="192"/>
      <c r="J50" s="192"/>
      <c r="K50" s="192"/>
      <c r="L50" s="192"/>
      <c r="M50" s="186"/>
      <c r="N50" s="181"/>
      <c r="O50" s="181"/>
      <c r="P50" s="182"/>
      <c r="Q50" s="151"/>
    </row>
    <row r="51" spans="2:17" ht="23.55" hidden="1" customHeight="1">
      <c r="B51" s="153">
        <v>40</v>
      </c>
      <c r="C51" s="196"/>
      <c r="D51" s="196"/>
      <c r="E51" s="175"/>
      <c r="F51" s="176"/>
      <c r="G51" s="191" t="str">
        <f t="shared" si="1"/>
        <v/>
      </c>
      <c r="H51" s="192"/>
      <c r="I51" s="192"/>
      <c r="J51" s="192"/>
      <c r="K51" s="192"/>
      <c r="L51" s="192"/>
      <c r="M51" s="186"/>
      <c r="N51" s="181"/>
      <c r="O51" s="181"/>
      <c r="P51" s="182"/>
      <c r="Q51" s="151"/>
    </row>
    <row r="52" spans="2:17" ht="23.55" hidden="1" customHeight="1">
      <c r="B52" s="153">
        <v>41</v>
      </c>
      <c r="C52" s="196"/>
      <c r="D52" s="196"/>
      <c r="E52" s="175"/>
      <c r="F52" s="176"/>
      <c r="G52" s="191" t="str">
        <f t="shared" si="1"/>
        <v/>
      </c>
      <c r="H52" s="192"/>
      <c r="I52" s="192"/>
      <c r="J52" s="192"/>
      <c r="K52" s="192"/>
      <c r="L52" s="192"/>
      <c r="M52" s="186"/>
      <c r="N52" s="181"/>
      <c r="O52" s="181"/>
      <c r="P52" s="182"/>
      <c r="Q52" s="151"/>
    </row>
    <row r="53" spans="2:17" ht="23.55" hidden="1" customHeight="1">
      <c r="B53" s="153">
        <v>42</v>
      </c>
      <c r="C53" s="196"/>
      <c r="D53" s="196"/>
      <c r="E53" s="175"/>
      <c r="F53" s="176"/>
      <c r="G53" s="191" t="str">
        <f t="shared" si="1"/>
        <v/>
      </c>
      <c r="H53" s="192"/>
      <c r="I53" s="192"/>
      <c r="J53" s="192"/>
      <c r="K53" s="192"/>
      <c r="L53" s="192"/>
      <c r="M53" s="186"/>
      <c r="N53" s="181"/>
      <c r="O53" s="181"/>
      <c r="P53" s="182"/>
      <c r="Q53" s="151"/>
    </row>
    <row r="54" spans="2:17" ht="23.55" hidden="1" customHeight="1">
      <c r="B54" s="153">
        <v>43</v>
      </c>
      <c r="C54" s="196"/>
      <c r="D54" s="196"/>
      <c r="E54" s="175"/>
      <c r="F54" s="176"/>
      <c r="G54" s="191" t="str">
        <f t="shared" si="1"/>
        <v/>
      </c>
      <c r="H54" s="192"/>
      <c r="I54" s="192"/>
      <c r="J54" s="192"/>
      <c r="K54" s="192"/>
      <c r="L54" s="192"/>
      <c r="M54" s="186"/>
      <c r="N54" s="181"/>
      <c r="O54" s="181"/>
      <c r="P54" s="182"/>
      <c r="Q54" s="151"/>
    </row>
    <row r="55" spans="2:17" ht="23.55" hidden="1" customHeight="1">
      <c r="B55" s="153">
        <v>44</v>
      </c>
      <c r="C55" s="196"/>
      <c r="D55" s="196"/>
      <c r="E55" s="175"/>
      <c r="F55" s="176"/>
      <c r="G55" s="191" t="str">
        <f t="shared" si="1"/>
        <v/>
      </c>
      <c r="H55" s="192"/>
      <c r="I55" s="192"/>
      <c r="J55" s="192"/>
      <c r="K55" s="192"/>
      <c r="L55" s="192"/>
      <c r="M55" s="186"/>
      <c r="N55" s="181"/>
      <c r="O55" s="181"/>
      <c r="P55" s="182"/>
      <c r="Q55" s="151"/>
    </row>
    <row r="56" spans="2:17" ht="23.55" hidden="1" customHeight="1">
      <c r="B56" s="153">
        <v>45</v>
      </c>
      <c r="C56" s="196"/>
      <c r="D56" s="196"/>
      <c r="E56" s="175"/>
      <c r="F56" s="176"/>
      <c r="G56" s="191" t="str">
        <f t="shared" si="1"/>
        <v/>
      </c>
      <c r="H56" s="192"/>
      <c r="I56" s="192"/>
      <c r="J56" s="192"/>
      <c r="K56" s="192"/>
      <c r="L56" s="192"/>
      <c r="M56" s="186"/>
      <c r="N56" s="181"/>
      <c r="O56" s="181"/>
      <c r="P56" s="182"/>
      <c r="Q56" s="151"/>
    </row>
    <row r="57" spans="2:17" ht="23.55" hidden="1" customHeight="1">
      <c r="B57" s="153">
        <v>46</v>
      </c>
      <c r="C57" s="196"/>
      <c r="D57" s="196"/>
      <c r="E57" s="175"/>
      <c r="F57" s="176"/>
      <c r="G57" s="191" t="str">
        <f t="shared" si="1"/>
        <v/>
      </c>
      <c r="H57" s="192"/>
      <c r="I57" s="192"/>
      <c r="J57" s="192"/>
      <c r="K57" s="192"/>
      <c r="L57" s="192"/>
      <c r="M57" s="186"/>
      <c r="N57" s="181"/>
      <c r="O57" s="181"/>
      <c r="P57" s="182"/>
      <c r="Q57" s="151"/>
    </row>
    <row r="58" spans="2:17" ht="23.55" hidden="1" customHeight="1">
      <c r="B58" s="153">
        <v>47</v>
      </c>
      <c r="C58" s="196"/>
      <c r="D58" s="196"/>
      <c r="E58" s="175"/>
      <c r="F58" s="176"/>
      <c r="G58" s="191" t="str">
        <f t="shared" si="1"/>
        <v/>
      </c>
      <c r="H58" s="192"/>
      <c r="I58" s="192"/>
      <c r="J58" s="192"/>
      <c r="K58" s="192"/>
      <c r="L58" s="192"/>
      <c r="M58" s="186"/>
      <c r="N58" s="181"/>
      <c r="O58" s="181"/>
      <c r="P58" s="182"/>
      <c r="Q58" s="151"/>
    </row>
    <row r="59" spans="2:17" ht="23.55" hidden="1" customHeight="1">
      <c r="B59" s="153">
        <v>48</v>
      </c>
      <c r="C59" s="196"/>
      <c r="D59" s="196"/>
      <c r="E59" s="175"/>
      <c r="F59" s="176"/>
      <c r="G59" s="191" t="str">
        <f t="shared" si="1"/>
        <v/>
      </c>
      <c r="H59" s="192"/>
      <c r="I59" s="192"/>
      <c r="J59" s="192"/>
      <c r="K59" s="192"/>
      <c r="L59" s="192"/>
      <c r="M59" s="186"/>
      <c r="N59" s="181"/>
      <c r="O59" s="181"/>
      <c r="P59" s="182"/>
      <c r="Q59" s="151"/>
    </row>
    <row r="60" spans="2:17" ht="23.55" hidden="1" customHeight="1">
      <c r="B60" s="153">
        <v>49</v>
      </c>
      <c r="C60" s="196"/>
      <c r="D60" s="196"/>
      <c r="E60" s="175"/>
      <c r="F60" s="176"/>
      <c r="G60" s="191" t="str">
        <f t="shared" si="1"/>
        <v/>
      </c>
      <c r="H60" s="192"/>
      <c r="I60" s="192"/>
      <c r="J60" s="192"/>
      <c r="K60" s="192"/>
      <c r="L60" s="192"/>
      <c r="M60" s="186"/>
      <c r="N60" s="181"/>
      <c r="O60" s="181"/>
      <c r="P60" s="182"/>
      <c r="Q60" s="151"/>
    </row>
    <row r="61" spans="2:17" ht="23.55" hidden="1" customHeight="1">
      <c r="B61" s="153">
        <v>50</v>
      </c>
      <c r="C61" s="196"/>
      <c r="D61" s="196"/>
      <c r="E61" s="175"/>
      <c r="F61" s="176"/>
      <c r="G61" s="191" t="str">
        <f t="shared" si="1"/>
        <v/>
      </c>
      <c r="H61" s="192"/>
      <c r="I61" s="192"/>
      <c r="J61" s="192"/>
      <c r="K61" s="192"/>
      <c r="L61" s="192"/>
      <c r="M61" s="186"/>
      <c r="N61" s="181"/>
      <c r="O61" s="181"/>
      <c r="P61" s="182"/>
      <c r="Q61" s="151"/>
    </row>
    <row r="62" spans="2:17" ht="23.55" hidden="1" customHeight="1">
      <c r="B62" s="153">
        <v>51</v>
      </c>
      <c r="C62" s="196"/>
      <c r="D62" s="196"/>
      <c r="E62" s="175"/>
      <c r="F62" s="176"/>
      <c r="G62" s="191" t="str">
        <f t="shared" si="1"/>
        <v/>
      </c>
      <c r="H62" s="192"/>
      <c r="I62" s="192"/>
      <c r="J62" s="192"/>
      <c r="K62" s="192"/>
      <c r="L62" s="192"/>
      <c r="M62" s="186"/>
      <c r="N62" s="181"/>
      <c r="O62" s="181"/>
      <c r="P62" s="182"/>
      <c r="Q62" s="151"/>
    </row>
    <row r="63" spans="2:17" ht="23.55" hidden="1" customHeight="1">
      <c r="B63" s="153">
        <v>52</v>
      </c>
      <c r="C63" s="196"/>
      <c r="D63" s="196"/>
      <c r="E63" s="175"/>
      <c r="F63" s="176"/>
      <c r="G63" s="191" t="str">
        <f t="shared" si="1"/>
        <v/>
      </c>
      <c r="H63" s="192"/>
      <c r="I63" s="192"/>
      <c r="J63" s="192"/>
      <c r="K63" s="192"/>
      <c r="L63" s="192"/>
      <c r="M63" s="186"/>
      <c r="N63" s="181"/>
      <c r="O63" s="181"/>
      <c r="P63" s="182"/>
      <c r="Q63" s="151"/>
    </row>
    <row r="64" spans="2:17" ht="23.55" hidden="1" customHeight="1">
      <c r="B64" s="153">
        <v>53</v>
      </c>
      <c r="C64" s="196"/>
      <c r="D64" s="196"/>
      <c r="E64" s="175"/>
      <c r="F64" s="176"/>
      <c r="G64" s="191" t="str">
        <f t="shared" si="1"/>
        <v/>
      </c>
      <c r="H64" s="192"/>
      <c r="I64" s="192"/>
      <c r="J64" s="192"/>
      <c r="K64" s="192"/>
      <c r="L64" s="192"/>
      <c r="M64" s="186"/>
      <c r="N64" s="181"/>
      <c r="O64" s="181"/>
      <c r="P64" s="182"/>
      <c r="Q64" s="151"/>
    </row>
    <row r="65" spans="2:17" ht="23.55" hidden="1" customHeight="1">
      <c r="B65" s="153">
        <v>54</v>
      </c>
      <c r="C65" s="196"/>
      <c r="D65" s="196"/>
      <c r="E65" s="175"/>
      <c r="F65" s="176"/>
      <c r="G65" s="191" t="str">
        <f t="shared" si="1"/>
        <v/>
      </c>
      <c r="H65" s="192"/>
      <c r="I65" s="192"/>
      <c r="J65" s="192"/>
      <c r="K65" s="192"/>
      <c r="L65" s="192"/>
      <c r="M65" s="186"/>
      <c r="N65" s="181"/>
      <c r="O65" s="181"/>
      <c r="P65" s="182"/>
      <c r="Q65" s="151"/>
    </row>
    <row r="66" spans="2:17" ht="23.55" hidden="1" customHeight="1">
      <c r="B66" s="153">
        <v>55</v>
      </c>
      <c r="C66" s="196"/>
      <c r="D66" s="196"/>
      <c r="E66" s="175"/>
      <c r="F66" s="176"/>
      <c r="G66" s="191" t="str">
        <f t="shared" si="1"/>
        <v/>
      </c>
      <c r="H66" s="192"/>
      <c r="I66" s="192"/>
      <c r="J66" s="192"/>
      <c r="K66" s="192"/>
      <c r="L66" s="192"/>
      <c r="M66" s="186"/>
      <c r="N66" s="181"/>
      <c r="O66" s="181"/>
      <c r="P66" s="182"/>
      <c r="Q66" s="151"/>
    </row>
    <row r="67" spans="2:17" ht="23.55" hidden="1" customHeight="1">
      <c r="B67" s="153">
        <v>56</v>
      </c>
      <c r="C67" s="196"/>
      <c r="D67" s="196"/>
      <c r="E67" s="175"/>
      <c r="F67" s="176"/>
      <c r="G67" s="191" t="str">
        <f t="shared" si="1"/>
        <v/>
      </c>
      <c r="H67" s="192"/>
      <c r="I67" s="192"/>
      <c r="J67" s="192"/>
      <c r="K67" s="192"/>
      <c r="L67" s="192"/>
      <c r="M67" s="186"/>
      <c r="N67" s="181"/>
      <c r="O67" s="181"/>
      <c r="P67" s="182"/>
      <c r="Q67" s="151"/>
    </row>
    <row r="68" spans="2:17" ht="23.55" hidden="1" customHeight="1">
      <c r="B68" s="153">
        <v>57</v>
      </c>
      <c r="C68" s="196"/>
      <c r="D68" s="196"/>
      <c r="E68" s="175"/>
      <c r="F68" s="176"/>
      <c r="G68" s="191" t="str">
        <f t="shared" si="1"/>
        <v/>
      </c>
      <c r="H68" s="192"/>
      <c r="I68" s="192"/>
      <c r="J68" s="192"/>
      <c r="K68" s="192"/>
      <c r="L68" s="192"/>
      <c r="M68" s="186"/>
      <c r="N68" s="181"/>
      <c r="O68" s="181"/>
      <c r="P68" s="182"/>
      <c r="Q68" s="151"/>
    </row>
    <row r="69" spans="2:17" ht="23.55" hidden="1" customHeight="1">
      <c r="B69" s="153">
        <v>58</v>
      </c>
      <c r="C69" s="196"/>
      <c r="D69" s="196"/>
      <c r="E69" s="175"/>
      <c r="F69" s="176"/>
      <c r="G69" s="191" t="str">
        <f t="shared" si="1"/>
        <v/>
      </c>
      <c r="H69" s="192"/>
      <c r="I69" s="192"/>
      <c r="J69" s="192"/>
      <c r="K69" s="192"/>
      <c r="L69" s="192"/>
      <c r="M69" s="186"/>
      <c r="N69" s="181"/>
      <c r="O69" s="181"/>
      <c r="P69" s="182"/>
      <c r="Q69" s="151"/>
    </row>
    <row r="70" spans="2:17" ht="23.55" hidden="1" customHeight="1">
      <c r="B70" s="153">
        <v>59</v>
      </c>
      <c r="C70" s="196"/>
      <c r="D70" s="196"/>
      <c r="E70" s="175"/>
      <c r="F70" s="176"/>
      <c r="G70" s="191" t="str">
        <f t="shared" si="1"/>
        <v/>
      </c>
      <c r="H70" s="192"/>
      <c r="I70" s="192"/>
      <c r="J70" s="192"/>
      <c r="K70" s="192"/>
      <c r="L70" s="192"/>
      <c r="M70" s="186"/>
      <c r="N70" s="181"/>
      <c r="O70" s="181"/>
      <c r="P70" s="182"/>
      <c r="Q70" s="151"/>
    </row>
    <row r="71" spans="2:17" ht="23.55" hidden="1" customHeight="1">
      <c r="B71" s="153">
        <v>60</v>
      </c>
      <c r="C71" s="196"/>
      <c r="D71" s="196"/>
      <c r="E71" s="175"/>
      <c r="F71" s="176"/>
      <c r="G71" s="191" t="str">
        <f t="shared" si="1"/>
        <v/>
      </c>
      <c r="H71" s="192"/>
      <c r="I71" s="192"/>
      <c r="J71" s="192"/>
      <c r="K71" s="192"/>
      <c r="L71" s="192"/>
      <c r="M71" s="186"/>
      <c r="N71" s="181"/>
      <c r="O71" s="181"/>
      <c r="P71" s="182"/>
      <c r="Q71" s="151"/>
    </row>
    <row r="72" spans="2:17" ht="23.55" hidden="1" customHeight="1">
      <c r="B72" s="153">
        <v>61</v>
      </c>
      <c r="C72" s="196"/>
      <c r="D72" s="196"/>
      <c r="E72" s="175"/>
      <c r="F72" s="176"/>
      <c r="G72" s="191" t="str">
        <f t="shared" si="1"/>
        <v/>
      </c>
      <c r="H72" s="192"/>
      <c r="I72" s="192"/>
      <c r="J72" s="192"/>
      <c r="K72" s="192"/>
      <c r="L72" s="192"/>
      <c r="M72" s="186"/>
      <c r="N72" s="181"/>
      <c r="O72" s="181"/>
      <c r="P72" s="182"/>
      <c r="Q72" s="151"/>
    </row>
    <row r="73" spans="2:17" ht="23.55" hidden="1" customHeight="1">
      <c r="B73" s="153">
        <v>62</v>
      </c>
      <c r="C73" s="196"/>
      <c r="D73" s="196"/>
      <c r="E73" s="175"/>
      <c r="F73" s="176"/>
      <c r="G73" s="191" t="str">
        <f t="shared" si="1"/>
        <v/>
      </c>
      <c r="H73" s="192"/>
      <c r="I73" s="192"/>
      <c r="J73" s="192"/>
      <c r="K73" s="192"/>
      <c r="L73" s="192"/>
      <c r="M73" s="186"/>
      <c r="N73" s="181"/>
      <c r="O73" s="181"/>
      <c r="P73" s="182"/>
      <c r="Q73" s="151"/>
    </row>
    <row r="74" spans="2:17" ht="23.55" hidden="1" customHeight="1">
      <c r="B74" s="153">
        <v>63</v>
      </c>
      <c r="C74" s="196"/>
      <c r="D74" s="196"/>
      <c r="E74" s="175"/>
      <c r="F74" s="176"/>
      <c r="G74" s="191" t="str">
        <f t="shared" si="1"/>
        <v/>
      </c>
      <c r="H74" s="192"/>
      <c r="I74" s="192"/>
      <c r="J74" s="192"/>
      <c r="K74" s="192"/>
      <c r="L74" s="192"/>
      <c r="M74" s="186"/>
      <c r="N74" s="181"/>
      <c r="O74" s="181"/>
      <c r="P74" s="182"/>
      <c r="Q74" s="151"/>
    </row>
    <row r="75" spans="2:17" ht="23.55" hidden="1" customHeight="1">
      <c r="B75" s="153">
        <v>64</v>
      </c>
      <c r="C75" s="196"/>
      <c r="D75" s="196"/>
      <c r="E75" s="175"/>
      <c r="F75" s="176"/>
      <c r="G75" s="191" t="str">
        <f t="shared" si="1"/>
        <v/>
      </c>
      <c r="H75" s="192"/>
      <c r="I75" s="192"/>
      <c r="J75" s="192"/>
      <c r="K75" s="192"/>
      <c r="L75" s="192"/>
      <c r="M75" s="186"/>
      <c r="N75" s="181"/>
      <c r="O75" s="181"/>
      <c r="P75" s="182"/>
      <c r="Q75" s="151"/>
    </row>
    <row r="76" spans="2:17" ht="23.55" hidden="1" customHeight="1">
      <c r="B76" s="153">
        <v>65</v>
      </c>
      <c r="C76" s="196"/>
      <c r="D76" s="196"/>
      <c r="E76" s="175"/>
      <c r="F76" s="176"/>
      <c r="G76" s="191" t="str">
        <f t="shared" ref="G76:G91" si="2">IF(SUM(H76:L76)=0,"",SUM(H76:L76))</f>
        <v/>
      </c>
      <c r="H76" s="192"/>
      <c r="I76" s="192"/>
      <c r="J76" s="192"/>
      <c r="K76" s="192"/>
      <c r="L76" s="192"/>
      <c r="M76" s="186"/>
      <c r="N76" s="181"/>
      <c r="O76" s="181"/>
      <c r="P76" s="182"/>
      <c r="Q76" s="151"/>
    </row>
    <row r="77" spans="2:17" ht="23.55" hidden="1" customHeight="1">
      <c r="B77" s="153">
        <v>66</v>
      </c>
      <c r="C77" s="196"/>
      <c r="D77" s="196"/>
      <c r="E77" s="175"/>
      <c r="F77" s="176"/>
      <c r="G77" s="191" t="str">
        <f t="shared" si="2"/>
        <v/>
      </c>
      <c r="H77" s="192"/>
      <c r="I77" s="192"/>
      <c r="J77" s="192"/>
      <c r="K77" s="192"/>
      <c r="L77" s="192"/>
      <c r="M77" s="186"/>
      <c r="N77" s="181"/>
      <c r="O77" s="181"/>
      <c r="P77" s="182"/>
      <c r="Q77" s="151"/>
    </row>
    <row r="78" spans="2:17" ht="23.55" hidden="1" customHeight="1">
      <c r="B78" s="153">
        <v>67</v>
      </c>
      <c r="C78" s="196"/>
      <c r="D78" s="196"/>
      <c r="E78" s="175"/>
      <c r="F78" s="176"/>
      <c r="G78" s="191" t="str">
        <f t="shared" si="2"/>
        <v/>
      </c>
      <c r="H78" s="192"/>
      <c r="I78" s="192"/>
      <c r="J78" s="192"/>
      <c r="K78" s="192"/>
      <c r="L78" s="192"/>
      <c r="M78" s="186"/>
      <c r="N78" s="181"/>
      <c r="O78" s="181"/>
      <c r="P78" s="182"/>
      <c r="Q78" s="151"/>
    </row>
    <row r="79" spans="2:17" ht="23.55" hidden="1" customHeight="1">
      <c r="B79" s="153">
        <v>68</v>
      </c>
      <c r="C79" s="196"/>
      <c r="D79" s="196"/>
      <c r="E79" s="175"/>
      <c r="F79" s="176"/>
      <c r="G79" s="191" t="str">
        <f t="shared" si="2"/>
        <v/>
      </c>
      <c r="H79" s="192"/>
      <c r="I79" s="192"/>
      <c r="J79" s="192"/>
      <c r="K79" s="192"/>
      <c r="L79" s="192"/>
      <c r="M79" s="186"/>
      <c r="N79" s="181"/>
      <c r="O79" s="181"/>
      <c r="P79" s="182"/>
      <c r="Q79" s="151"/>
    </row>
    <row r="80" spans="2:17" ht="23.55" hidden="1" customHeight="1">
      <c r="B80" s="153">
        <v>69</v>
      </c>
      <c r="C80" s="196"/>
      <c r="D80" s="196"/>
      <c r="E80" s="175"/>
      <c r="F80" s="176"/>
      <c r="G80" s="191" t="str">
        <f t="shared" si="2"/>
        <v/>
      </c>
      <c r="H80" s="192"/>
      <c r="I80" s="192"/>
      <c r="J80" s="192"/>
      <c r="K80" s="192"/>
      <c r="L80" s="192"/>
      <c r="M80" s="186"/>
      <c r="N80" s="181"/>
      <c r="O80" s="181"/>
      <c r="P80" s="182"/>
      <c r="Q80" s="151"/>
    </row>
    <row r="81" spans="2:17" ht="23.55" hidden="1" customHeight="1">
      <c r="B81" s="153">
        <v>70</v>
      </c>
      <c r="C81" s="196"/>
      <c r="D81" s="196"/>
      <c r="E81" s="175"/>
      <c r="F81" s="176"/>
      <c r="G81" s="191" t="str">
        <f t="shared" si="2"/>
        <v/>
      </c>
      <c r="H81" s="192"/>
      <c r="I81" s="192"/>
      <c r="J81" s="192"/>
      <c r="K81" s="192"/>
      <c r="L81" s="192"/>
      <c r="M81" s="186"/>
      <c r="N81" s="181"/>
      <c r="O81" s="181"/>
      <c r="P81" s="182"/>
      <c r="Q81" s="151"/>
    </row>
    <row r="82" spans="2:17" ht="23.55" hidden="1" customHeight="1">
      <c r="B82" s="153">
        <v>71</v>
      </c>
      <c r="C82" s="196"/>
      <c r="D82" s="196"/>
      <c r="E82" s="175"/>
      <c r="F82" s="176"/>
      <c r="G82" s="191" t="str">
        <f t="shared" si="2"/>
        <v/>
      </c>
      <c r="H82" s="192"/>
      <c r="I82" s="192"/>
      <c r="J82" s="192"/>
      <c r="K82" s="192"/>
      <c r="L82" s="192"/>
      <c r="M82" s="186"/>
      <c r="N82" s="181"/>
      <c r="O82" s="181"/>
      <c r="P82" s="182"/>
      <c r="Q82" s="151"/>
    </row>
    <row r="83" spans="2:17" ht="23.55" hidden="1" customHeight="1">
      <c r="B83" s="153">
        <v>72</v>
      </c>
      <c r="C83" s="196"/>
      <c r="D83" s="196"/>
      <c r="E83" s="175"/>
      <c r="F83" s="176"/>
      <c r="G83" s="191" t="str">
        <f t="shared" si="2"/>
        <v/>
      </c>
      <c r="H83" s="192"/>
      <c r="I83" s="192"/>
      <c r="J83" s="192"/>
      <c r="K83" s="192"/>
      <c r="L83" s="192"/>
      <c r="M83" s="186"/>
      <c r="N83" s="181"/>
      <c r="O83" s="181"/>
      <c r="P83" s="182"/>
      <c r="Q83" s="151"/>
    </row>
    <row r="84" spans="2:17" ht="23.55" hidden="1" customHeight="1">
      <c r="B84" s="153">
        <v>73</v>
      </c>
      <c r="C84" s="196"/>
      <c r="D84" s="196"/>
      <c r="E84" s="175"/>
      <c r="F84" s="176"/>
      <c r="G84" s="191" t="str">
        <f t="shared" si="2"/>
        <v/>
      </c>
      <c r="H84" s="192"/>
      <c r="I84" s="192"/>
      <c r="J84" s="192"/>
      <c r="K84" s="192"/>
      <c r="L84" s="192"/>
      <c r="M84" s="186"/>
      <c r="N84" s="181"/>
      <c r="O84" s="181"/>
      <c r="P84" s="182"/>
      <c r="Q84" s="151"/>
    </row>
    <row r="85" spans="2:17" ht="23.55" hidden="1" customHeight="1">
      <c r="B85" s="153">
        <v>74</v>
      </c>
      <c r="C85" s="196"/>
      <c r="D85" s="196"/>
      <c r="E85" s="175"/>
      <c r="F85" s="176"/>
      <c r="G85" s="191" t="str">
        <f t="shared" si="2"/>
        <v/>
      </c>
      <c r="H85" s="192"/>
      <c r="I85" s="192"/>
      <c r="J85" s="192"/>
      <c r="K85" s="192"/>
      <c r="L85" s="192"/>
      <c r="M85" s="186"/>
      <c r="N85" s="181"/>
      <c r="O85" s="181"/>
      <c r="P85" s="182"/>
      <c r="Q85" s="151"/>
    </row>
    <row r="86" spans="2:17" ht="23.55" hidden="1" customHeight="1">
      <c r="B86" s="153">
        <v>75</v>
      </c>
      <c r="C86" s="196"/>
      <c r="D86" s="196"/>
      <c r="E86" s="175"/>
      <c r="F86" s="176"/>
      <c r="G86" s="191" t="str">
        <f t="shared" si="2"/>
        <v/>
      </c>
      <c r="H86" s="192"/>
      <c r="I86" s="192"/>
      <c r="J86" s="192"/>
      <c r="K86" s="192"/>
      <c r="L86" s="192"/>
      <c r="M86" s="186"/>
      <c r="N86" s="181"/>
      <c r="O86" s="181"/>
      <c r="P86" s="182"/>
      <c r="Q86" s="151"/>
    </row>
    <row r="87" spans="2:17" ht="23.55" hidden="1" customHeight="1">
      <c r="B87" s="153">
        <v>76</v>
      </c>
      <c r="C87" s="196"/>
      <c r="D87" s="196"/>
      <c r="E87" s="175"/>
      <c r="F87" s="176"/>
      <c r="G87" s="191" t="str">
        <f t="shared" si="2"/>
        <v/>
      </c>
      <c r="H87" s="192"/>
      <c r="I87" s="192"/>
      <c r="J87" s="192"/>
      <c r="K87" s="192"/>
      <c r="L87" s="192"/>
      <c r="M87" s="186"/>
      <c r="N87" s="181"/>
      <c r="O87" s="181"/>
      <c r="P87" s="182"/>
      <c r="Q87" s="151"/>
    </row>
    <row r="88" spans="2:17" ht="23.55" hidden="1" customHeight="1">
      <c r="B88" s="153">
        <v>77</v>
      </c>
      <c r="C88" s="196"/>
      <c r="D88" s="196"/>
      <c r="E88" s="175"/>
      <c r="F88" s="176"/>
      <c r="G88" s="191" t="str">
        <f t="shared" si="2"/>
        <v/>
      </c>
      <c r="H88" s="192"/>
      <c r="I88" s="192"/>
      <c r="J88" s="192"/>
      <c r="K88" s="192"/>
      <c r="L88" s="192"/>
      <c r="M88" s="186"/>
      <c r="N88" s="181"/>
      <c r="O88" s="181"/>
      <c r="P88" s="182"/>
      <c r="Q88" s="151"/>
    </row>
    <row r="89" spans="2:17" ht="23.55" hidden="1" customHeight="1">
      <c r="B89" s="153">
        <v>78</v>
      </c>
      <c r="C89" s="196"/>
      <c r="D89" s="196"/>
      <c r="E89" s="175"/>
      <c r="F89" s="176"/>
      <c r="G89" s="191" t="str">
        <f t="shared" si="2"/>
        <v/>
      </c>
      <c r="H89" s="192"/>
      <c r="I89" s="192"/>
      <c r="J89" s="192"/>
      <c r="K89" s="192"/>
      <c r="L89" s="192"/>
      <c r="M89" s="186"/>
      <c r="N89" s="181"/>
      <c r="O89" s="181"/>
      <c r="P89" s="182"/>
      <c r="Q89" s="151"/>
    </row>
    <row r="90" spans="2:17" ht="23.55" hidden="1" customHeight="1">
      <c r="B90" s="153">
        <v>79</v>
      </c>
      <c r="C90" s="196"/>
      <c r="D90" s="196"/>
      <c r="E90" s="175"/>
      <c r="F90" s="176"/>
      <c r="G90" s="191" t="str">
        <f t="shared" si="2"/>
        <v/>
      </c>
      <c r="H90" s="192"/>
      <c r="I90" s="192"/>
      <c r="J90" s="192"/>
      <c r="K90" s="192"/>
      <c r="L90" s="192"/>
      <c r="M90" s="186"/>
      <c r="N90" s="181"/>
      <c r="O90" s="181"/>
      <c r="P90" s="182"/>
      <c r="Q90" s="151"/>
    </row>
    <row r="91" spans="2:17" ht="23.55" hidden="1" customHeight="1">
      <c r="B91" s="143">
        <v>80</v>
      </c>
      <c r="C91" s="197"/>
      <c r="D91" s="197"/>
      <c r="E91" s="177"/>
      <c r="F91" s="178"/>
      <c r="G91" s="193" t="str">
        <f t="shared" si="2"/>
        <v/>
      </c>
      <c r="H91" s="194"/>
      <c r="I91" s="194"/>
      <c r="J91" s="194"/>
      <c r="K91" s="194"/>
      <c r="L91" s="194"/>
      <c r="M91" s="187"/>
      <c r="N91" s="184"/>
      <c r="O91" s="184"/>
      <c r="P91" s="185"/>
      <c r="Q91" s="151"/>
    </row>
    <row r="92" spans="2:17" ht="30" customHeight="1" thickBot="1">
      <c r="B92" s="137"/>
      <c r="C92" s="138"/>
      <c r="D92" s="138"/>
      <c r="E92" s="138"/>
      <c r="F92" s="139" t="s">
        <v>48</v>
      </c>
      <c r="G92" s="140">
        <f>IF(SUM(G12:G91)=SUM(H92:L92),SUM(H92:L93),"小計確認")</f>
        <v>0</v>
      </c>
      <c r="H92" s="140">
        <f>SUM(H12:H91)</f>
        <v>0</v>
      </c>
      <c r="I92" s="140">
        <f>SUM(I12:I91)</f>
        <v>0</v>
      </c>
      <c r="J92" s="140">
        <f>SUM(J12:J91)</f>
        <v>0</v>
      </c>
      <c r="K92" s="140">
        <f>SUM(K12:K91)</f>
        <v>0</v>
      </c>
      <c r="L92" s="140">
        <f>SUM(L12:L91)</f>
        <v>0</v>
      </c>
      <c r="M92" s="141"/>
      <c r="N92" s="138"/>
      <c r="O92" s="138"/>
      <c r="P92" s="142"/>
    </row>
    <row r="93" spans="2:17" ht="6" customHeight="1"/>
    <row r="94" spans="2:17" ht="13.5" customHeight="1">
      <c r="B94" s="419" t="s">
        <v>168</v>
      </c>
      <c r="C94" s="419"/>
      <c r="D94" s="419"/>
      <c r="E94" s="419"/>
      <c r="F94" s="207"/>
      <c r="G94" s="207"/>
      <c r="H94" s="207"/>
      <c r="I94" s="207"/>
      <c r="J94" s="207"/>
      <c r="K94" s="207"/>
      <c r="L94" s="207"/>
      <c r="M94" s="207"/>
    </row>
    <row r="95" spans="2:17">
      <c r="B95" s="419"/>
      <c r="C95" s="419"/>
      <c r="D95" s="419"/>
      <c r="E95" s="419"/>
      <c r="F95" s="207"/>
      <c r="G95" s="207"/>
      <c r="H95" s="207"/>
      <c r="I95" s="207"/>
      <c r="J95" s="207"/>
      <c r="K95" s="207"/>
      <c r="L95" s="207"/>
      <c r="M95" s="207"/>
    </row>
    <row r="96" spans="2:17">
      <c r="B96" s="419"/>
      <c r="C96" s="419"/>
      <c r="D96" s="419"/>
      <c r="E96" s="419"/>
      <c r="F96" s="207"/>
      <c r="G96" s="208"/>
      <c r="H96" s="207"/>
      <c r="I96" s="207"/>
      <c r="J96" s="207"/>
      <c r="K96" s="207"/>
      <c r="L96" s="207"/>
      <c r="M96" s="207"/>
    </row>
    <row r="97" spans="2:5">
      <c r="B97" s="419"/>
      <c r="C97" s="419"/>
      <c r="D97" s="419"/>
      <c r="E97" s="419"/>
    </row>
  </sheetData>
  <sheetProtection algorithmName="SHA-512" hashValue="KD514iqgHl29wXOswkHjMGGhpz+FrY8t0BFunro9dU/CLS2v3CbM1V2NjYbkzXFv5CRmBaaLPf4047iv9BAOng==" saltValue="d9nYrBKPWMh1aG+LZd8u6g==" spinCount="100000" sheet="1" formatCells="0" formatColumns="0" formatRows="0" autoFilter="0"/>
  <autoFilter ref="B11:P92" xr:uid="{4ACAC92B-4D62-4A30-80DC-BA900B84C55B}"/>
  <mergeCells count="17">
    <mergeCell ref="B8:C8"/>
    <mergeCell ref="I7:K8"/>
    <mergeCell ref="R4:R8"/>
    <mergeCell ref="D8:E8"/>
    <mergeCell ref="E5:H5"/>
    <mergeCell ref="E6:H6"/>
    <mergeCell ref="R1:R2"/>
    <mergeCell ref="B3:F3"/>
    <mergeCell ref="B5:D5"/>
    <mergeCell ref="B6:D6"/>
    <mergeCell ref="M1:P1"/>
    <mergeCell ref="H1:L1"/>
    <mergeCell ref="R9:R11"/>
    <mergeCell ref="R12:R24"/>
    <mergeCell ref="M10:P10"/>
    <mergeCell ref="H10:L10"/>
    <mergeCell ref="B94:E97"/>
  </mergeCells>
  <phoneticPr fontId="3"/>
  <conditionalFormatting sqref="B3">
    <cfRule type="cellIs" dxfId="180" priority="46" operator="equal">
      <formula>"（前シート支払方法未選択）"</formula>
    </cfRule>
  </conditionalFormatting>
  <conditionalFormatting sqref="D8">
    <cfRule type="expression" dxfId="179" priority="45">
      <formula>$D$8="(契約発効日)"</formula>
    </cfRule>
  </conditionalFormatting>
  <conditionalFormatting sqref="G92">
    <cfRule type="expression" dxfId="178" priority="40">
      <formula>$G$60="小計確認"</formula>
    </cfRule>
  </conditionalFormatting>
  <conditionalFormatting sqref="C12">
    <cfRule type="containsBlanks" dxfId="177" priority="20">
      <formula>LEN(TRIM(C12))=0</formula>
    </cfRule>
  </conditionalFormatting>
  <conditionalFormatting sqref="D12:D91">
    <cfRule type="expression" dxfId="176" priority="2">
      <formula>$L12&lt;&gt;""</formula>
    </cfRule>
    <cfRule type="expression" dxfId="175" priority="27">
      <formula>AND($D12="",$G12&lt;&gt;"")</formula>
    </cfRule>
  </conditionalFormatting>
  <conditionalFormatting sqref="E12:E91">
    <cfRule type="expression" dxfId="174" priority="13">
      <formula>OR(AND($C12&lt;&gt;"",$E12=""),AND($E12="",$G12&lt;&gt;""))</formula>
    </cfRule>
    <cfRule type="expression" dxfId="173" priority="26">
      <formula>AND($E12="",$L12&lt;&gt;"")</formula>
    </cfRule>
  </conditionalFormatting>
  <conditionalFormatting sqref="F12:F91">
    <cfRule type="expression" dxfId="172" priority="6">
      <formula>OR(AND($C12&lt;&gt;"",$F12=""),AND($F12="",$G12&lt;&gt;""))</formula>
    </cfRule>
    <cfRule type="expression" dxfId="171" priority="25">
      <formula>AND($F12="",$L12&lt;&gt;"")</formula>
    </cfRule>
  </conditionalFormatting>
  <conditionalFormatting sqref="C12:C91">
    <cfRule type="expression" dxfId="170" priority="4">
      <formula>$L12&lt;&gt;""</formula>
    </cfRule>
    <cfRule type="expression" dxfId="169" priority="237">
      <formula>AND($C12="",$G12&lt;&gt;"")</formula>
    </cfRule>
  </conditionalFormatting>
  <conditionalFormatting sqref="P7:P8">
    <cfRule type="cellIs" dxfId="168" priority="19" operator="lessThan">
      <formula>0</formula>
    </cfRule>
  </conditionalFormatting>
  <conditionalFormatting sqref="I7">
    <cfRule type="expression" dxfId="167" priority="87">
      <formula>$I$7="　※支出額が契約金額を超えています。"&amp;CHAR(10)&amp;  "修正してください。"</formula>
    </cfRule>
  </conditionalFormatting>
  <conditionalFormatting sqref="H12:L91">
    <cfRule type="expression" dxfId="166" priority="128">
      <formula>AND($C12&lt;&gt;"",$G12="")</formula>
    </cfRule>
  </conditionalFormatting>
  <conditionalFormatting sqref="M12:M91">
    <cfRule type="expression" dxfId="165" priority="181">
      <formula>AND($C12&lt;&gt;"",$M12="",$L12="")</formula>
    </cfRule>
  </conditionalFormatting>
  <conditionalFormatting sqref="N12:N91">
    <cfRule type="expression" dxfId="164" priority="231">
      <formula>OR(AND($C12&lt;&gt;"",$N12=""),AND($L12&lt;&gt;"",$N12=""))</formula>
    </cfRule>
  </conditionalFormatting>
  <conditionalFormatting sqref="P12:P91">
    <cfRule type="expression" dxfId="163" priority="232">
      <formula>AND($C12&lt;&gt;"",$P12="",$L12="")</formula>
    </cfRule>
  </conditionalFormatting>
  <conditionalFormatting sqref="N8">
    <cfRule type="expression" dxfId="162" priority="235">
      <formula>$N$8&gt;$M$8</formula>
    </cfRule>
  </conditionalFormatting>
  <conditionalFormatting sqref="N7">
    <cfRule type="expression" dxfId="161" priority="236">
      <formula>$N$7&gt;$M$7</formula>
    </cfRule>
  </conditionalFormatting>
  <conditionalFormatting sqref="C12:C91">
    <cfRule type="expression" dxfId="160" priority="3">
      <formula>AND($D$8&lt;&gt;"(契約発効日)",$C12&lt;&gt;"",$C12&lt;$D$8)</formula>
    </cfRule>
  </conditionalFormatting>
  <dataValidations count="4">
    <dataValidation imeMode="off" allowBlank="1" showInputMessage="1" showErrorMessage="1" sqref="C12:D91" xr:uid="{B33D2010-7A45-46C4-A6C5-B20A4440B70A}"/>
    <dataValidation imeMode="disabled" allowBlank="1" showInputMessage="1" showErrorMessage="1" sqref="H12:L91" xr:uid="{178435A6-00BF-4031-9CE9-DF0163E8C1FA}"/>
    <dataValidation type="date" imeMode="disabled" allowBlank="1" showInputMessage="1" showErrorMessage="1" prompt="【様式1】実施協定書の契約発効日を_x000a_「YYYY/M/D」の_x000a_形式で入力してください。_x000a_" sqref="D8" xr:uid="{CC2774BF-2383-4CC5-8778-A111F20A1AC4}">
      <formula1>45017</formula1>
      <formula2>45366</formula2>
    </dataValidation>
    <dataValidation type="list" allowBlank="1" showInputMessage="1" showErrorMessage="1" sqref="P12:P91" xr:uid="{F188D205-A6BF-4050-B961-1ED213E9D522}">
      <formula1>"課税10％,課税8%,免税/不課税"</formula1>
    </dataValidation>
  </dataValidations>
  <printOptions horizontalCentered="1"/>
  <pageMargins left="0.19685039370078741" right="0.19685039370078741" top="0.39370078740157483" bottom="0.19685039370078741" header="0.19685039370078741" footer="0.31496062992125984"/>
  <pageSetup paperSize="9" scale="7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FAB3350D-A1E2-4311-B2AA-37511D3F111E}">
            <xm:f>様式の説明!$F$8="○"</xm:f>
            <x14:dxf>
              <font>
                <color theme="0"/>
              </font>
              <fill>
                <patternFill patternType="none">
                  <bgColor auto="1"/>
                </patternFill>
              </fill>
              <border>
                <left/>
                <right/>
                <top/>
                <bottom/>
                <vertical/>
                <horizontal/>
              </border>
            </x14:dxf>
          </x14:cfRule>
          <xm:sqref>A12:S12 R9 S5:S11 A13:Q24 S13:S24 A25:S91 A92:Q92 S92 F94 A5:Q11 A1:S4</xm:sqref>
        </x14:conditionalFormatting>
        <x14:conditionalFormatting xmlns:xm="http://schemas.microsoft.com/office/excel/2006/main">
          <x14:cfRule type="expression" priority="7" id="{5DCC50D6-FDC7-4518-9AF3-78A1A8D6A872}">
            <xm:f>様式の説明!$F$8="○"</xm:f>
            <x14:dxf>
              <font>
                <color theme="0"/>
              </font>
              <fill>
                <patternFill patternType="none">
                  <bgColor auto="1"/>
                </patternFill>
              </fill>
              <border>
                <left/>
                <right/>
                <top/>
                <bottom/>
                <vertical/>
                <horizontal/>
              </border>
            </x14:dxf>
          </x14:cfRule>
          <xm:sqref>H2:P2 B1:P1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9FEB0-23B7-448B-91BA-CD213FF1D4DE}">
  <sheetPr codeName="Sheet6">
    <pageSetUpPr fitToPage="1"/>
  </sheetPr>
  <dimension ref="A1:Q33"/>
  <sheetViews>
    <sheetView showGridLines="0" zoomScaleNormal="100" zoomScaleSheetLayoutView="100" workbookViewId="0"/>
  </sheetViews>
  <sheetFormatPr defaultColWidth="9" defaultRowHeight="14.4"/>
  <cols>
    <col min="1" max="1" width="2" customWidth="1"/>
    <col min="2" max="2" width="13.08984375" customWidth="1"/>
    <col min="3" max="7" width="10.54296875" customWidth="1"/>
    <col min="8" max="8" width="4.54296875" customWidth="1"/>
    <col min="9" max="9" width="6.54296875" customWidth="1"/>
    <col min="10" max="11" width="5.36328125" customWidth="1"/>
    <col min="12" max="12" width="10.54296875" customWidth="1"/>
    <col min="13" max="13" width="8.36328125" customWidth="1"/>
    <col min="14" max="14" width="2.08984375" customWidth="1"/>
    <col min="15" max="15" width="1.08984375" customWidth="1"/>
    <col min="16" max="16" width="40.54296875" customWidth="1"/>
    <col min="17" max="17" width="13.54296875" customWidth="1"/>
  </cols>
  <sheetData>
    <row r="1" spans="1:16" ht="22.5" customHeight="1">
      <c r="A1" s="1"/>
      <c r="B1" s="357" t="str">
        <f>IF(様式の説明!$F$8="×","内部監査を実施しない場合は本様式ではなく、【様式8-1】負担対象費用実績報告書を提出してください。","")</f>
        <v/>
      </c>
      <c r="C1" s="357"/>
      <c r="D1" s="357"/>
      <c r="E1" s="357"/>
      <c r="F1" s="357"/>
      <c r="G1" s="357"/>
      <c r="H1" s="357"/>
      <c r="I1" s="357"/>
      <c r="J1" s="357"/>
      <c r="K1" s="357"/>
      <c r="L1" s="357"/>
      <c r="M1" s="357"/>
      <c r="N1" s="357"/>
    </row>
    <row r="2" spans="1:16" ht="13.5" customHeight="1">
      <c r="N2" s="63" t="s">
        <v>174</v>
      </c>
      <c r="P2" s="436" t="s">
        <v>132</v>
      </c>
    </row>
    <row r="3" spans="1:16" ht="15" thickBot="1">
      <c r="B3" s="439" t="str">
        <f>"【様式8-2】　経理様式1　"&amp;様式の説明!C7</f>
        <v>【様式8-2】　経理様式1　※該当するプログラムを選択してください</v>
      </c>
      <c r="C3" s="439"/>
      <c r="D3" s="439"/>
      <c r="E3" s="439"/>
      <c r="F3" s="439"/>
      <c r="P3" s="436"/>
    </row>
    <row r="4" spans="1:16" ht="24" customHeight="1">
      <c r="B4" s="156" t="s">
        <v>121</v>
      </c>
      <c r="C4" s="14"/>
      <c r="D4" s="14"/>
      <c r="E4" s="14"/>
      <c r="F4" s="14"/>
      <c r="G4" s="15"/>
      <c r="H4" s="15"/>
      <c r="I4" s="15"/>
      <c r="J4" s="15"/>
      <c r="K4" s="15"/>
      <c r="L4" s="15"/>
      <c r="M4" s="66"/>
      <c r="N4" s="16"/>
      <c r="P4" s="436"/>
    </row>
    <row r="5" spans="1:16" ht="21" customHeight="1">
      <c r="B5" s="17"/>
      <c r="C5" s="18"/>
      <c r="D5" s="18"/>
      <c r="E5" s="18"/>
      <c r="F5" s="18"/>
      <c r="J5" s="369"/>
      <c r="K5" s="369"/>
      <c r="L5" s="369"/>
      <c r="M5" s="369"/>
      <c r="N5" s="20"/>
      <c r="P5" s="368" t="s">
        <v>134</v>
      </c>
    </row>
    <row r="6" spans="1:16" ht="21" customHeight="1">
      <c r="B6" s="17"/>
      <c r="C6" s="18"/>
      <c r="D6" s="18"/>
      <c r="E6" s="18"/>
      <c r="F6" s="18"/>
      <c r="J6" s="50"/>
      <c r="K6" s="50"/>
      <c r="L6" s="335" t="s">
        <v>45</v>
      </c>
      <c r="M6" s="336"/>
      <c r="N6" s="20"/>
      <c r="P6" s="368"/>
    </row>
    <row r="7" spans="1:16" ht="21" customHeight="1">
      <c r="B7" s="437" t="s">
        <v>173</v>
      </c>
      <c r="C7" s="438"/>
      <c r="D7" s="438"/>
      <c r="E7" s="438"/>
      <c r="F7" s="18"/>
      <c r="N7" s="20"/>
      <c r="P7" s="368"/>
    </row>
    <row r="8" spans="1:16" ht="36" customHeight="1">
      <c r="B8" s="437"/>
      <c r="C8" s="438"/>
      <c r="D8" s="438"/>
      <c r="E8" s="438"/>
      <c r="G8" s="157" t="s">
        <v>117</v>
      </c>
      <c r="H8" s="337" t="str">
        <f>IF(参照シート!C38="","参照シートに情報を貼りつけてください",参照シート!C38&amp;参照シート!D38)</f>
        <v>参照シートに情報を貼りつけてください</v>
      </c>
      <c r="I8" s="337"/>
      <c r="J8" s="337"/>
      <c r="K8" s="337"/>
      <c r="L8" s="337"/>
      <c r="M8" s="337"/>
      <c r="N8" s="21"/>
    </row>
    <row r="9" spans="1:16" ht="36" customHeight="1">
      <c r="B9" s="437"/>
      <c r="C9" s="438"/>
      <c r="D9" s="438"/>
      <c r="E9" s="438"/>
      <c r="G9" s="157" t="s">
        <v>51</v>
      </c>
      <c r="H9" s="337" t="str">
        <f>IF(参照シート!C34="","参照シートに情報を貼りつけてください",参照シート!C34)</f>
        <v>参照シートに情報を貼りつけてください</v>
      </c>
      <c r="I9" s="337"/>
      <c r="J9" s="337"/>
      <c r="K9" s="337"/>
      <c r="L9" s="337"/>
      <c r="M9" s="337"/>
      <c r="N9" s="21"/>
    </row>
    <row r="10" spans="1:16" ht="36" customHeight="1">
      <c r="B10" s="437"/>
      <c r="C10" s="438"/>
      <c r="D10" s="438"/>
      <c r="E10" s="438"/>
      <c r="G10" s="157" t="s">
        <v>44</v>
      </c>
      <c r="H10" s="337" t="str">
        <f>IF(参照シート!C36="","参照シートに情報を貼りつけてください",参照シート!C36)</f>
        <v>参照シートに情報を貼りつけてください</v>
      </c>
      <c r="I10" s="337"/>
      <c r="J10" s="337"/>
      <c r="K10" s="337"/>
      <c r="L10" s="337"/>
      <c r="M10" s="337"/>
      <c r="N10" s="21"/>
    </row>
    <row r="11" spans="1:16" ht="36" customHeight="1">
      <c r="B11" s="437"/>
      <c r="C11" s="438"/>
      <c r="D11" s="438"/>
      <c r="E11" s="438"/>
      <c r="G11" s="157" t="s">
        <v>39</v>
      </c>
      <c r="H11" s="372" t="str">
        <f>IF(参照シート!C37="","参照シートに情報を貼りつけてください",参照シート!C37)</f>
        <v>参照シートに情報を貼りつけてください</v>
      </c>
      <c r="I11" s="373"/>
      <c r="J11" s="373"/>
      <c r="K11" s="373"/>
      <c r="L11" s="373"/>
      <c r="M11" s="374"/>
      <c r="N11" s="21"/>
      <c r="P11" s="370" t="s">
        <v>131</v>
      </c>
    </row>
    <row r="12" spans="1:16" ht="32.1" customHeight="1">
      <c r="B12" s="22"/>
      <c r="C12" s="23"/>
      <c r="D12" s="23"/>
      <c r="E12" s="23"/>
      <c r="F12" s="23"/>
      <c r="G12" s="23"/>
      <c r="I12" s="23"/>
      <c r="J12" s="23"/>
      <c r="K12" s="23"/>
      <c r="L12" s="23"/>
      <c r="M12" s="23"/>
      <c r="N12" s="21"/>
      <c r="P12" s="370"/>
    </row>
    <row r="13" spans="1:16" ht="36" customHeight="1">
      <c r="B13" s="158" t="s">
        <v>40</v>
      </c>
      <c r="C13" s="365" t="str">
        <f>IF(参照シート!C5="","参照シートに情報を貼りつけてください",参照シート!C5)</f>
        <v>参照シートに情報を貼りつけてください</v>
      </c>
      <c r="D13" s="366"/>
      <c r="E13" s="366"/>
      <c r="F13" s="366"/>
      <c r="G13" s="367"/>
      <c r="H13" s="340" t="s">
        <v>16</v>
      </c>
      <c r="I13" s="341"/>
      <c r="J13" s="342"/>
      <c r="K13" s="466">
        <f>M25</f>
        <v>0</v>
      </c>
      <c r="L13" s="467"/>
      <c r="M13" s="467"/>
      <c r="N13" s="468"/>
      <c r="P13" s="74"/>
    </row>
    <row r="14" spans="1:16" ht="12" customHeight="1">
      <c r="B14" s="371" t="s">
        <v>27</v>
      </c>
      <c r="C14" s="378" t="str">
        <f>IF(参照シート!C11="","参照シートに情報を貼りつけてください",参照シート!C11)</f>
        <v>参照シートに情報を貼りつけてください</v>
      </c>
      <c r="D14" s="379"/>
      <c r="E14" s="379"/>
      <c r="F14" s="379"/>
      <c r="G14" s="380"/>
      <c r="H14" s="343"/>
      <c r="I14" s="344"/>
      <c r="J14" s="345"/>
      <c r="K14" s="469"/>
      <c r="L14" s="470"/>
      <c r="M14" s="470"/>
      <c r="N14" s="471"/>
    </row>
    <row r="15" spans="1:16" ht="24" customHeight="1">
      <c r="B15" s="349"/>
      <c r="C15" s="381"/>
      <c r="D15" s="382"/>
      <c r="E15" s="382"/>
      <c r="F15" s="382"/>
      <c r="G15" s="383"/>
      <c r="H15" s="384"/>
      <c r="I15" s="352" t="s">
        <v>29</v>
      </c>
      <c r="J15" s="353"/>
      <c r="K15" s="442">
        <f>J25</f>
        <v>0</v>
      </c>
      <c r="L15" s="443"/>
      <c r="M15" s="443"/>
      <c r="N15" s="444"/>
    </row>
    <row r="16" spans="1:16" ht="24" customHeight="1">
      <c r="B16" s="400" t="s">
        <v>62</v>
      </c>
      <c r="C16" s="378" t="str">
        <f>TRIM(IF(参照シート!C13&amp;参照シート!C14&amp;参照シート!C15="","参照シートに情報を貼りつけてください",参照シート!C13&amp;"　"&amp;参照シート!C14&amp;"　"&amp;参照シート!C15))</f>
        <v>参照シートに情報を貼りつけてください</v>
      </c>
      <c r="D16" s="379"/>
      <c r="E16" s="379"/>
      <c r="F16" s="379"/>
      <c r="G16" s="380"/>
      <c r="H16" s="384"/>
      <c r="I16" s="350"/>
      <c r="J16" s="351"/>
      <c r="K16" s="445"/>
      <c r="L16" s="446"/>
      <c r="M16" s="446"/>
      <c r="N16" s="447"/>
    </row>
    <row r="17" spans="2:17" ht="48" customHeight="1">
      <c r="B17" s="401"/>
      <c r="C17" s="381"/>
      <c r="D17" s="382"/>
      <c r="E17" s="382"/>
      <c r="F17" s="382"/>
      <c r="G17" s="383"/>
      <c r="H17" s="385"/>
      <c r="I17" s="350" t="s">
        <v>30</v>
      </c>
      <c r="J17" s="351"/>
      <c r="K17" s="448">
        <f>L25</f>
        <v>0</v>
      </c>
      <c r="L17" s="449"/>
      <c r="M17" s="449"/>
      <c r="N17" s="450"/>
      <c r="P17" s="358" t="s">
        <v>246</v>
      </c>
      <c r="Q17" s="358"/>
    </row>
    <row r="18" spans="2:17" ht="16.05" customHeight="1">
      <c r="B18" s="24"/>
      <c r="C18" s="23"/>
      <c r="D18" s="23"/>
      <c r="E18" s="23"/>
      <c r="F18" s="23"/>
      <c r="G18" s="23"/>
      <c r="H18" s="23"/>
      <c r="I18" s="23"/>
      <c r="J18" s="23"/>
      <c r="K18" s="23"/>
      <c r="L18" s="23"/>
      <c r="M18" s="23"/>
      <c r="N18" s="21"/>
      <c r="P18" s="358"/>
      <c r="Q18" s="358"/>
    </row>
    <row r="19" spans="2:17" ht="24" customHeight="1" thickBot="1">
      <c r="B19" s="67" t="s">
        <v>28</v>
      </c>
      <c r="C19" s="25"/>
      <c r="D19" s="25"/>
      <c r="E19" s="25"/>
      <c r="F19" s="25"/>
      <c r="G19" s="25"/>
      <c r="H19" s="25"/>
      <c r="I19" s="25"/>
      <c r="J19" s="25"/>
      <c r="K19" s="25"/>
      <c r="L19" s="25"/>
      <c r="M19" s="25"/>
      <c r="N19" s="26" t="s">
        <v>47</v>
      </c>
      <c r="P19" s="358"/>
      <c r="Q19" s="358"/>
    </row>
    <row r="20" spans="2:17" ht="21" customHeight="1">
      <c r="B20" s="27"/>
      <c r="C20" s="390" t="s">
        <v>53</v>
      </c>
      <c r="D20" s="391"/>
      <c r="E20" s="391"/>
      <c r="F20" s="391"/>
      <c r="G20" s="391"/>
      <c r="H20" s="391"/>
      <c r="I20" s="391"/>
      <c r="J20" s="392"/>
      <c r="K20" s="393"/>
      <c r="L20" s="160"/>
      <c r="M20" s="402" t="s">
        <v>0</v>
      </c>
      <c r="N20" s="393"/>
      <c r="P20" s="358"/>
      <c r="Q20" s="358"/>
    </row>
    <row r="21" spans="2:17" ht="21" customHeight="1" thickBot="1">
      <c r="B21" s="28"/>
      <c r="C21" s="348" t="s">
        <v>1</v>
      </c>
      <c r="D21" s="407" t="s">
        <v>54</v>
      </c>
      <c r="E21" s="352"/>
      <c r="F21" s="352"/>
      <c r="G21" s="352"/>
      <c r="H21" s="352"/>
      <c r="I21" s="353"/>
      <c r="J21" s="386" t="s">
        <v>3</v>
      </c>
      <c r="K21" s="387"/>
      <c r="L21" s="161" t="s">
        <v>57</v>
      </c>
      <c r="M21" s="403"/>
      <c r="N21" s="404"/>
      <c r="P21" s="358"/>
      <c r="Q21" s="358"/>
    </row>
    <row r="22" spans="2:17" ht="21" customHeight="1" thickTop="1">
      <c r="B22" s="28"/>
      <c r="C22" s="348"/>
      <c r="D22" s="346" t="s">
        <v>4</v>
      </c>
      <c r="E22" s="162" t="s">
        <v>50</v>
      </c>
      <c r="F22" s="346" t="s">
        <v>5</v>
      </c>
      <c r="G22" s="163" t="s">
        <v>49</v>
      </c>
      <c r="H22" s="386" t="s">
        <v>6</v>
      </c>
      <c r="I22" s="408"/>
      <c r="J22" s="386"/>
      <c r="K22" s="387"/>
      <c r="L22" s="164" t="s">
        <v>58</v>
      </c>
      <c r="M22" s="403"/>
      <c r="N22" s="404"/>
      <c r="P22" s="304" t="str">
        <f>IF(J25&gt;J27,"直接経費の計上が上限を超えています。",IF(H27=0,"予算額、決算金額入力後本案件の計上限度額が表示されます","本案件の一般管理費計上限度額：　"&amp;TEXT(ROUNDDOWN(J25/J27*L27,0),"#,##0円")))</f>
        <v>予算額、決算金額入力後本案件の計上限度額が表示されます</v>
      </c>
      <c r="Q22" s="440"/>
    </row>
    <row r="23" spans="2:17" ht="21" customHeight="1" thickBot="1">
      <c r="B23" s="28"/>
      <c r="C23" s="349"/>
      <c r="D23" s="347"/>
      <c r="E23" s="165" t="s">
        <v>55</v>
      </c>
      <c r="F23" s="347"/>
      <c r="G23" s="166" t="s">
        <v>56</v>
      </c>
      <c r="H23" s="388"/>
      <c r="I23" s="351"/>
      <c r="J23" s="388"/>
      <c r="K23" s="389"/>
      <c r="L23" s="167"/>
      <c r="M23" s="405"/>
      <c r="N23" s="406"/>
      <c r="P23" s="305"/>
      <c r="Q23" s="441"/>
    </row>
    <row r="24" spans="2:17" ht="11.1" customHeight="1" thickTop="1" thickBot="1">
      <c r="B24" s="308" t="s">
        <v>17</v>
      </c>
      <c r="C24" s="98"/>
      <c r="D24" s="99"/>
      <c r="E24" s="100"/>
      <c r="F24" s="99"/>
      <c r="G24" s="101"/>
      <c r="H24" s="102"/>
      <c r="I24" s="103"/>
      <c r="J24" s="330" t="s">
        <v>169</v>
      </c>
      <c r="K24" s="331"/>
      <c r="L24" s="106" t="s">
        <v>170</v>
      </c>
      <c r="M24" s="104"/>
      <c r="N24" s="105"/>
      <c r="P24" s="95"/>
      <c r="Q24" s="95"/>
    </row>
    <row r="25" spans="2:17" ht="46.05" customHeight="1" thickTop="1">
      <c r="B25" s="309"/>
      <c r="C25" s="68"/>
      <c r="D25" s="69"/>
      <c r="E25" s="69"/>
      <c r="F25" s="69"/>
      <c r="G25" s="111"/>
      <c r="H25" s="328">
        <f>SUM(D25:G25)</f>
        <v>0</v>
      </c>
      <c r="I25" s="329"/>
      <c r="J25" s="328">
        <f>SUM(C25,H25)</f>
        <v>0</v>
      </c>
      <c r="K25" s="327"/>
      <c r="L25" s="97"/>
      <c r="M25" s="326">
        <f>SUM(J25,L25)</f>
        <v>0</v>
      </c>
      <c r="N25" s="327"/>
      <c r="O25" s="30"/>
      <c r="P25" s="435" t="str">
        <f>IF(M27=0,"",IF(J25&gt;J27,"※直接経費が予算金額を超えています。修正してください。",IF(L25&gt;ROUNDDOWN(J25/J27*L27,0),"※一般管理費が上限金額を超えています。修正してください。",IF(OR(AND($C$25-$C$27&gt;500000,$C$25-$C$27&gt;$C$27*0.3),AND($D$25-$D$27&gt;500000,$D$25-$D$27&gt;$D$27*0.3),AND($E$25-$E$27&gt;500000,$E$25-$E$27&gt;$E$27*0.3),AND($F$25-$F$27&gt;500000,$F$25-$F$27&gt;$F$27*0.3),AND($G$25-$G$27&gt;500000,$G$25-$G$27&gt;$G$27*0.3)),"注意！　流用制限を超えています。業務承認変更申請書を提出してください。",IF(C31&lt;C27-C25,"渡航費は他の費用に流用できません。修正してください。","")))))</f>
        <v/>
      </c>
      <c r="Q25" s="435"/>
    </row>
    <row r="26" spans="2:17" ht="11.1" customHeight="1">
      <c r="B26" s="308" t="s">
        <v>18</v>
      </c>
      <c r="C26" s="98"/>
      <c r="D26" s="99"/>
      <c r="E26" s="100"/>
      <c r="F26" s="99"/>
      <c r="G26" s="101"/>
      <c r="H26" s="102"/>
      <c r="I26" s="103"/>
      <c r="J26" s="330" t="s">
        <v>171</v>
      </c>
      <c r="K26" s="331"/>
      <c r="L26" s="106" t="s">
        <v>172</v>
      </c>
      <c r="M26" s="104"/>
      <c r="N26" s="105"/>
      <c r="P26" s="358" t="s">
        <v>247</v>
      </c>
      <c r="Q26" s="358"/>
    </row>
    <row r="27" spans="2:17" ht="46.05" customHeight="1" thickBot="1">
      <c r="B27" s="310"/>
      <c r="C27" s="107"/>
      <c r="D27" s="108"/>
      <c r="E27" s="108"/>
      <c r="F27" s="108"/>
      <c r="G27" s="109"/>
      <c r="H27" s="338">
        <f>SUM(D27:G27)</f>
        <v>0</v>
      </c>
      <c r="I27" s="339"/>
      <c r="J27" s="338">
        <f>SUM(C27:G27)</f>
        <v>0</v>
      </c>
      <c r="K27" s="322"/>
      <c r="L27" s="110"/>
      <c r="M27" s="321">
        <f>SUM(J27,L27)</f>
        <v>0</v>
      </c>
      <c r="N27" s="322"/>
      <c r="O27" s="30"/>
      <c r="P27" s="358"/>
      <c r="Q27" s="358"/>
    </row>
    <row r="28" spans="2:17" ht="16.05" customHeight="1">
      <c r="B28" s="31"/>
      <c r="C28" s="32"/>
      <c r="D28" s="32"/>
      <c r="E28" s="32"/>
      <c r="F28" s="32"/>
      <c r="G28" s="32"/>
      <c r="H28" s="32"/>
      <c r="I28" s="32"/>
      <c r="J28" s="32"/>
      <c r="K28" s="32"/>
      <c r="L28" s="33"/>
      <c r="M28" s="32"/>
      <c r="N28" s="34"/>
      <c r="P28" s="358"/>
      <c r="Q28" s="358"/>
    </row>
    <row r="29" spans="2:17" ht="21" customHeight="1" thickBot="1">
      <c r="B29" s="67" t="s">
        <v>60</v>
      </c>
      <c r="C29" s="35"/>
      <c r="D29" s="35"/>
      <c r="E29" s="35"/>
      <c r="F29" s="35"/>
      <c r="G29" s="35"/>
      <c r="H29" s="35"/>
      <c r="I29" s="35"/>
      <c r="J29" s="35"/>
      <c r="K29" s="35"/>
      <c r="L29" s="35"/>
      <c r="M29" s="36"/>
      <c r="N29" s="37"/>
      <c r="P29" s="358"/>
      <c r="Q29" s="358"/>
    </row>
    <row r="30" spans="2:17" ht="40.049999999999997" customHeight="1">
      <c r="B30" s="451" t="s">
        <v>59</v>
      </c>
      <c r="C30" s="453" t="s">
        <v>29</v>
      </c>
      <c r="D30" s="454"/>
      <c r="E30" s="454"/>
      <c r="F30" s="455" t="s">
        <v>30</v>
      </c>
      <c r="G30" s="456"/>
      <c r="H30" s="456"/>
      <c r="I30" s="457"/>
      <c r="J30" s="454" t="s">
        <v>31</v>
      </c>
      <c r="K30" s="454"/>
      <c r="L30" s="454"/>
      <c r="M30" s="454"/>
      <c r="N30" s="458"/>
      <c r="O30" s="38"/>
      <c r="P30" s="358"/>
      <c r="Q30" s="358"/>
    </row>
    <row r="31" spans="2:17" ht="40.049999999999997" customHeight="1" thickBot="1">
      <c r="B31" s="452"/>
      <c r="C31" s="459">
        <f>J27-J25</f>
        <v>0</v>
      </c>
      <c r="D31" s="460"/>
      <c r="E31" s="460"/>
      <c r="F31" s="461">
        <f>L27-L25</f>
        <v>0</v>
      </c>
      <c r="G31" s="462"/>
      <c r="H31" s="462"/>
      <c r="I31" s="463"/>
      <c r="J31" s="464">
        <f>M27-M25</f>
        <v>0</v>
      </c>
      <c r="K31" s="464"/>
      <c r="L31" s="464"/>
      <c r="M31" s="464"/>
      <c r="N31" s="465"/>
      <c r="O31" s="70"/>
      <c r="Q31" s="71"/>
    </row>
    <row r="32" spans="2:17" ht="117" customHeight="1" thickBot="1">
      <c r="B32" s="39" t="s">
        <v>7</v>
      </c>
      <c r="C32" s="332"/>
      <c r="D32" s="333"/>
      <c r="E32" s="333"/>
      <c r="F32" s="333"/>
      <c r="G32" s="333"/>
      <c r="H32" s="333"/>
      <c r="I32" s="333"/>
      <c r="J32" s="333"/>
      <c r="K32" s="333"/>
      <c r="L32" s="333"/>
      <c r="M32" s="333"/>
      <c r="N32" s="334"/>
      <c r="P32" s="171" t="s">
        <v>245</v>
      </c>
    </row>
    <row r="33" spans="2:14" ht="15">
      <c r="B33" s="23" t="s">
        <v>8</v>
      </c>
      <c r="C33" s="23"/>
      <c r="D33" s="23"/>
      <c r="E33" s="23"/>
      <c r="F33" s="23"/>
      <c r="G33" s="23"/>
      <c r="H33" s="23"/>
      <c r="I33" s="23"/>
      <c r="J33" s="23"/>
      <c r="K33" s="23"/>
      <c r="L33" s="23"/>
      <c r="M33" s="23"/>
      <c r="N33" s="23"/>
    </row>
  </sheetData>
  <sheetProtection algorithmName="SHA-512" hashValue="8RSe5poWNbzU8Eo4X7KiQY8/VNFj7ralzqpTU/hoKd8OjLFvVgUpOTSNrc5ocRvQOi24neXrQ/BzhUkyNmusHw==" saltValue="NlM7or14l7uQZCgh6O6czQ==" spinCount="100000" sheet="1" formatCells="0" formatColumns="0" formatRows="0" selectLockedCells="1"/>
  <mergeCells count="54">
    <mergeCell ref="C32:N32"/>
    <mergeCell ref="B1:N1"/>
    <mergeCell ref="H27:I27"/>
    <mergeCell ref="J27:K27"/>
    <mergeCell ref="M27:N27"/>
    <mergeCell ref="B30:B31"/>
    <mergeCell ref="C30:E30"/>
    <mergeCell ref="F30:I30"/>
    <mergeCell ref="J30:N30"/>
    <mergeCell ref="C31:E31"/>
    <mergeCell ref="F31:I31"/>
    <mergeCell ref="J31:N31"/>
    <mergeCell ref="D22:D23"/>
    <mergeCell ref="C13:G13"/>
    <mergeCell ref="H13:J14"/>
    <mergeCell ref="K13:N14"/>
    <mergeCell ref="B14:B15"/>
    <mergeCell ref="C14:G15"/>
    <mergeCell ref="H15:H17"/>
    <mergeCell ref="I15:J16"/>
    <mergeCell ref="K15:N16"/>
    <mergeCell ref="B16:B17"/>
    <mergeCell ref="C16:G17"/>
    <mergeCell ref="I17:J17"/>
    <mergeCell ref="K17:N17"/>
    <mergeCell ref="P17:Q21"/>
    <mergeCell ref="C20:K20"/>
    <mergeCell ref="M20:N23"/>
    <mergeCell ref="C21:C23"/>
    <mergeCell ref="D21:I21"/>
    <mergeCell ref="J21:K23"/>
    <mergeCell ref="H22:I23"/>
    <mergeCell ref="F22:F23"/>
    <mergeCell ref="P22:Q23"/>
    <mergeCell ref="P2:P4"/>
    <mergeCell ref="P5:P7"/>
    <mergeCell ref="P11:P12"/>
    <mergeCell ref="B7:E11"/>
    <mergeCell ref="H8:M8"/>
    <mergeCell ref="H9:M9"/>
    <mergeCell ref="H10:M10"/>
    <mergeCell ref="J5:M5"/>
    <mergeCell ref="H11:M11"/>
    <mergeCell ref="B3:F3"/>
    <mergeCell ref="L6:M6"/>
    <mergeCell ref="J24:K24"/>
    <mergeCell ref="J26:K26"/>
    <mergeCell ref="B24:B25"/>
    <mergeCell ref="B26:B27"/>
    <mergeCell ref="P26:Q30"/>
    <mergeCell ref="P25:Q25"/>
    <mergeCell ref="H25:I25"/>
    <mergeCell ref="J25:K25"/>
    <mergeCell ref="M25:N25"/>
  </mergeCells>
  <phoneticPr fontId="4"/>
  <conditionalFormatting sqref="M4">
    <cfRule type="cellIs" dxfId="157" priority="40" operator="equal">
      <formula>"（報告日）"</formula>
    </cfRule>
  </conditionalFormatting>
  <conditionalFormatting sqref="L25">
    <cfRule type="expression" dxfId="156" priority="39">
      <formula>$L$25&gt;$J$25/$J$27*$L$27</formula>
    </cfRule>
  </conditionalFormatting>
  <conditionalFormatting sqref="L6:M6">
    <cfRule type="expression" dxfId="155" priority="37">
      <formula>$L$6="(報告日)"</formula>
    </cfRule>
    <cfRule type="containsBlanks" dxfId="154" priority="38">
      <formula>LEN(TRIM(L6))=0</formula>
    </cfRule>
  </conditionalFormatting>
  <conditionalFormatting sqref="H8:M8">
    <cfRule type="expression" dxfId="153" priority="36">
      <formula>$H$8="参照シートに情報を貼りつけてください"</formula>
    </cfRule>
  </conditionalFormatting>
  <conditionalFormatting sqref="H9:M9">
    <cfRule type="expression" dxfId="152" priority="35">
      <formula>$H$9="参照シートに情報を貼りつけてください"</formula>
    </cfRule>
  </conditionalFormatting>
  <conditionalFormatting sqref="H10:M10">
    <cfRule type="expression" dxfId="151" priority="34">
      <formula>$H$10="参照シートに情報を貼りつけてください"</formula>
    </cfRule>
  </conditionalFormatting>
  <conditionalFormatting sqref="H11">
    <cfRule type="expression" dxfId="150" priority="33">
      <formula>$H$11="参照シートに情報を貼りつけてください"</formula>
    </cfRule>
  </conditionalFormatting>
  <conditionalFormatting sqref="C13">
    <cfRule type="expression" dxfId="149" priority="32">
      <formula>$C$13="参照シートに情報を貼りつけてください"</formula>
    </cfRule>
  </conditionalFormatting>
  <conditionalFormatting sqref="H25">
    <cfRule type="expression" dxfId="148" priority="31">
      <formula>$H$25&gt;$H$27</formula>
    </cfRule>
  </conditionalFormatting>
  <conditionalFormatting sqref="C31:E31">
    <cfRule type="cellIs" dxfId="147" priority="30" operator="lessThan">
      <formula>0</formula>
    </cfRule>
  </conditionalFormatting>
  <conditionalFormatting sqref="F31:H31">
    <cfRule type="cellIs" dxfId="146" priority="29" operator="lessThan">
      <formula>0</formula>
    </cfRule>
  </conditionalFormatting>
  <conditionalFormatting sqref="J31:N31">
    <cfRule type="cellIs" dxfId="145" priority="28" operator="lessThan">
      <formula>0</formula>
    </cfRule>
  </conditionalFormatting>
  <conditionalFormatting sqref="O31">
    <cfRule type="expression" dxfId="144" priority="27">
      <formula>$O$31="※直接経費が予算金額を超えています。「経理様式2」を修正してください。"</formula>
    </cfRule>
  </conditionalFormatting>
  <conditionalFormatting sqref="O31">
    <cfRule type="expression" dxfId="143" priority="24">
      <formula>$O$31="注意！　流用制限を超えています。業務承認変更申請書を提出してください。"</formula>
    </cfRule>
    <cfRule type="expression" dxfId="142" priority="26">
      <formula>$O$31="※一般管理費が上限金額を超えています。修正してください。"</formula>
    </cfRule>
  </conditionalFormatting>
  <conditionalFormatting sqref="O30">
    <cfRule type="expression" dxfId="141" priority="25">
      <formula>$O$30="注意！　流用制限を超えています。業務承認変更申請書を提出してください。"</formula>
    </cfRule>
  </conditionalFormatting>
  <conditionalFormatting sqref="D25">
    <cfRule type="expression" dxfId="140" priority="23">
      <formula>AND($D$25-$D$27&gt;500000,$D$25-$D$27&gt;$D$27*0.3)</formula>
    </cfRule>
  </conditionalFormatting>
  <conditionalFormatting sqref="E25">
    <cfRule type="expression" dxfId="139" priority="22">
      <formula>AND($E$25-$E$27&gt;500000,$E$25-$E$27&gt;$E$27*0.3)</formula>
    </cfRule>
  </conditionalFormatting>
  <conditionalFormatting sqref="F25">
    <cfRule type="expression" dxfId="138" priority="21">
      <formula>AND($F$25-$F$27&gt;500000,$F$25-$F$27&gt;$F$27*0.3)</formula>
    </cfRule>
  </conditionalFormatting>
  <conditionalFormatting sqref="G25">
    <cfRule type="expression" dxfId="137" priority="20">
      <formula>AND($G$25-$G$27&gt;500000,$G$25-$G$27&gt;$G$27*0.3)</formula>
    </cfRule>
  </conditionalFormatting>
  <conditionalFormatting sqref="J25">
    <cfRule type="expression" dxfId="136" priority="19">
      <formula>$J$25&gt;$J$27</formula>
    </cfRule>
  </conditionalFormatting>
  <conditionalFormatting sqref="M25:N25">
    <cfRule type="expression" dxfId="135" priority="18">
      <formula>$M$25&gt;$M$27</formula>
    </cfRule>
  </conditionalFormatting>
  <conditionalFormatting sqref="C27:G27 L25 L27">
    <cfRule type="containsBlanks" dxfId="134" priority="17">
      <formula>LEN(TRIM(C25))=0</formula>
    </cfRule>
  </conditionalFormatting>
  <conditionalFormatting sqref="C25">
    <cfRule type="expression" dxfId="133" priority="16">
      <formula>AND($C$25-$C$27&gt;500000,$C$25-$C$27&gt;$C$27*0.3)</formula>
    </cfRule>
  </conditionalFormatting>
  <conditionalFormatting sqref="C14">
    <cfRule type="expression" dxfId="132" priority="42">
      <formula>$C$14="参照シートに情報を貼りつけてください"</formula>
    </cfRule>
  </conditionalFormatting>
  <conditionalFormatting sqref="C16:G17">
    <cfRule type="expression" dxfId="131" priority="15">
      <formula>$C$16="参照シートに情報を貼りつけてください"</formula>
    </cfRule>
  </conditionalFormatting>
  <conditionalFormatting sqref="C25:G25">
    <cfRule type="containsBlanks" dxfId="130" priority="14">
      <formula>LEN(TRIM(C25))=0</formula>
    </cfRule>
  </conditionalFormatting>
  <conditionalFormatting sqref="P31:Q31">
    <cfRule type="expression" dxfId="129" priority="6">
      <formula>$O$31="注意！　流用制限を超えています。業務承認変更申請書を提出してください。"</formula>
    </cfRule>
    <cfRule type="expression" dxfId="128" priority="7">
      <formula>$O$31="※一般管理費が上限金額を超えています。修正してください。"</formula>
    </cfRule>
  </conditionalFormatting>
  <dataValidations count="4">
    <dataValidation type="date" imeMode="disabled" allowBlank="1" showInputMessage="1" showErrorMessage="1" prompt="最終出金日以降の報告日を_x000a_「YYYY/M/D」の_x000a_形式で入力すると_x000a_和暦で表示されます" sqref="L6:M6" xr:uid="{6D1F8454-E063-4FBC-9D6A-B0A5EBC0C157}">
      <formula1>45017</formula1>
      <formula2>45412</formula2>
    </dataValidation>
    <dataValidation imeMode="disabled" allowBlank="1" showInputMessage="1" showErrorMessage="1" sqref="L25 C25:G25 C27:G27 L27" xr:uid="{6FC07D0B-601C-410A-9D7F-B32A0EAE11DC}"/>
    <dataValidation allowBlank="1" showInputMessage="1" showErrorMessage="1" promptTitle="※最終出金日以降の日付を入力してください" prompt="半角数字　2019/4/20　の形式で入力すると_x000a_和暦で表示されます" sqref="M4" xr:uid="{916A417C-EA29-4794-AF66-514F35D7B498}"/>
    <dataValidation imeMode="hiragana" allowBlank="1" showInputMessage="1" showErrorMessage="1" sqref="C32:N32" xr:uid="{BD530E1D-D1ED-473C-94B4-1F99B7BCD676}"/>
  </dataValidations>
  <printOptions horizontalCentered="1"/>
  <pageMargins left="0.59055118110236227" right="0.59055118110236227" top="0.59055118110236227" bottom="0.39370078740157483" header="0.31496062992125984" footer="0.19685039370078741"/>
  <pageSetup paperSize="9" scale="75" orientation="portrait" blackAndWhite="1" r:id="rId1"/>
  <extLst>
    <ext xmlns:x14="http://schemas.microsoft.com/office/spreadsheetml/2009/9/main" uri="{78C0D931-6437-407d-A8EE-F0AAD7539E65}">
      <x14:conditionalFormattings>
        <x14:conditionalFormatting xmlns:xm="http://schemas.microsoft.com/office/excel/2006/main">
          <x14:cfRule type="expression" priority="8" id="{94418DDB-4A3B-4323-9EDC-2A71C1C2625F}">
            <xm:f>様式の説明!$F$8="×"</xm:f>
            <x14:dxf>
              <font>
                <color theme="0"/>
              </font>
              <fill>
                <patternFill>
                  <bgColor theme="0"/>
                </patternFill>
              </fill>
              <border>
                <left/>
                <right/>
                <top/>
                <bottom/>
              </border>
            </x14:dxf>
          </x14:cfRule>
          <xm:sqref>A2:Q34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B801A-E0B9-40C7-B62C-B4926C3D131F}">
  <sheetPr codeName="Sheet7">
    <pageSetUpPr fitToPage="1"/>
  </sheetPr>
  <dimension ref="A1:O117"/>
  <sheetViews>
    <sheetView showGridLines="0" zoomScaleNormal="100" zoomScaleSheetLayoutView="100" workbookViewId="0"/>
  </sheetViews>
  <sheetFormatPr defaultRowHeight="14.4"/>
  <cols>
    <col min="1" max="2" width="3.54296875" customWidth="1"/>
    <col min="3" max="4" width="4.54296875" hidden="1" customWidth="1"/>
    <col min="5" max="5" width="8.36328125" customWidth="1"/>
    <col min="6" max="6" width="4.54296875" customWidth="1"/>
    <col min="7" max="7" width="22.08984375" customWidth="1"/>
    <col min="8" max="8" width="11.54296875" customWidth="1"/>
    <col min="9" max="10" width="10.54296875" customWidth="1"/>
    <col min="11" max="11" width="12.54296875" customWidth="1"/>
    <col min="12" max="12" width="6.36328125" customWidth="1"/>
    <col min="13" max="13" width="3.08984375" customWidth="1"/>
    <col min="14" max="14" width="0.81640625" customWidth="1"/>
    <col min="15" max="15" width="55.7265625" customWidth="1"/>
  </cols>
  <sheetData>
    <row r="1" spans="1:15" ht="15" customHeight="1">
      <c r="A1" s="1"/>
      <c r="L1" s="63" t="s">
        <v>174</v>
      </c>
    </row>
    <row r="2" spans="1:15" ht="15" customHeight="1">
      <c r="L2" s="63" t="str">
        <f>"【様式10-１】"&amp;様式の説明!C7</f>
        <v>【様式10-１】※該当するプログラムを選択してください</v>
      </c>
      <c r="O2" s="489" t="s">
        <v>154</v>
      </c>
    </row>
    <row r="3" spans="1:15" ht="18" customHeight="1">
      <c r="O3" s="490"/>
    </row>
    <row r="4" spans="1:15" ht="18" customHeight="1">
      <c r="A4" s="494" t="s">
        <v>104</v>
      </c>
      <c r="B4" s="494"/>
      <c r="C4" s="494"/>
      <c r="D4" s="494"/>
      <c r="E4" s="494"/>
      <c r="F4" s="494"/>
      <c r="G4" s="494"/>
      <c r="H4" s="494"/>
      <c r="I4" s="494"/>
      <c r="J4" s="494"/>
      <c r="K4" s="494"/>
      <c r="L4" s="494"/>
    </row>
    <row r="5" spans="1:15" ht="18" customHeight="1">
      <c r="A5" s="62"/>
      <c r="B5" s="62"/>
      <c r="C5" s="62"/>
      <c r="D5" s="62"/>
      <c r="E5" s="62"/>
      <c r="F5" s="62"/>
      <c r="G5" s="62"/>
      <c r="H5" s="62"/>
      <c r="J5" s="369"/>
      <c r="K5" s="369"/>
      <c r="L5" s="369"/>
      <c r="M5" s="473" t="s">
        <v>152</v>
      </c>
      <c r="N5" s="473"/>
      <c r="O5" s="473"/>
    </row>
    <row r="6" spans="1:15" ht="18" customHeight="1">
      <c r="A6" s="47"/>
      <c r="B6" s="47"/>
      <c r="C6" s="47"/>
      <c r="D6" s="47"/>
      <c r="E6" s="47"/>
      <c r="F6" s="47"/>
      <c r="G6" s="47"/>
      <c r="H6" s="47"/>
      <c r="K6" s="496" t="s">
        <v>103</v>
      </c>
      <c r="L6" s="496"/>
      <c r="M6" s="473"/>
      <c r="N6" s="473"/>
      <c r="O6" s="473"/>
    </row>
    <row r="7" spans="1:15" ht="18" customHeight="1">
      <c r="A7" s="47"/>
      <c r="B7" s="47"/>
      <c r="C7" s="47"/>
      <c r="D7" s="47"/>
      <c r="E7" s="47"/>
      <c r="F7" s="47"/>
      <c r="G7" s="47"/>
      <c r="H7" s="47"/>
      <c r="I7" s="47"/>
      <c r="J7" s="47"/>
      <c r="K7" s="47"/>
      <c r="L7" s="47"/>
      <c r="M7" s="473"/>
      <c r="N7" s="473"/>
      <c r="O7" s="473"/>
    </row>
    <row r="8" spans="1:15" ht="18" customHeight="1">
      <c r="A8" s="47" t="s">
        <v>102</v>
      </c>
      <c r="B8" s="47"/>
      <c r="C8" s="47"/>
      <c r="D8" s="47"/>
      <c r="E8" s="47"/>
      <c r="F8" s="47"/>
      <c r="G8" s="47"/>
      <c r="H8" s="47"/>
      <c r="I8" s="47"/>
      <c r="J8" s="47"/>
      <c r="K8" s="47"/>
      <c r="L8" s="47"/>
    </row>
    <row r="9" spans="1:15" ht="18" customHeight="1">
      <c r="A9" s="47" t="s">
        <v>140</v>
      </c>
      <c r="B9" s="47"/>
      <c r="C9" s="47"/>
      <c r="D9" s="47"/>
      <c r="E9" s="47"/>
      <c r="F9" s="47"/>
      <c r="G9" s="47"/>
      <c r="H9" s="47"/>
      <c r="I9" s="47"/>
      <c r="J9" s="47"/>
      <c r="K9" s="47"/>
      <c r="L9" s="47"/>
    </row>
    <row r="10" spans="1:15" ht="18" customHeight="1" thickBot="1">
      <c r="A10" s="47"/>
      <c r="B10" s="47"/>
      <c r="C10" s="47"/>
      <c r="D10" s="47"/>
      <c r="E10" s="47"/>
      <c r="F10" s="47"/>
      <c r="G10" s="47"/>
      <c r="H10" s="47"/>
      <c r="I10" s="47"/>
      <c r="J10" s="47"/>
      <c r="K10" s="47"/>
      <c r="L10" s="47"/>
    </row>
    <row r="11" spans="1:15" ht="21" customHeight="1" thickTop="1">
      <c r="A11" s="47"/>
      <c r="B11" s="47"/>
      <c r="C11" s="47"/>
      <c r="D11" s="47"/>
      <c r="E11" s="47"/>
      <c r="F11" s="47"/>
      <c r="G11" s="61"/>
      <c r="H11" s="59" t="s">
        <v>101</v>
      </c>
      <c r="I11" s="484" t="str">
        <f>IF('【8-1】経理様式１'!H8="","※参照シートにデータを貼りつけてください",'【8-1】経理様式１'!H8)</f>
        <v>参照シートに情報を貼りつけてください</v>
      </c>
      <c r="J11" s="484"/>
      <c r="K11" s="484"/>
      <c r="L11" s="484"/>
      <c r="M11" s="60"/>
      <c r="N11" s="170"/>
      <c r="O11" s="51" t="s">
        <v>99</v>
      </c>
    </row>
    <row r="12" spans="1:15" ht="21" customHeight="1">
      <c r="A12" s="47"/>
      <c r="B12" s="47"/>
      <c r="C12" s="47"/>
      <c r="D12" s="47"/>
      <c r="E12" s="47"/>
      <c r="F12" s="47"/>
      <c r="G12" s="47"/>
      <c r="H12" s="59" t="s">
        <v>100</v>
      </c>
      <c r="I12" s="484" t="str">
        <f>IF('【8-1】経理様式１'!H9="","※参照シートにデータを貼りつけてください",'【8-1】経理様式１'!H9)</f>
        <v>参照シートに情報を貼りつけてください</v>
      </c>
      <c r="J12" s="484"/>
      <c r="K12" s="484"/>
      <c r="L12" s="484"/>
      <c r="M12" s="58"/>
      <c r="N12" s="170"/>
      <c r="O12" s="51"/>
    </row>
    <row r="13" spans="1:15" ht="21" customHeight="1">
      <c r="A13" s="47"/>
      <c r="B13" s="47"/>
      <c r="C13" s="47"/>
      <c r="D13" s="47"/>
      <c r="E13" s="47"/>
      <c r="F13" s="47"/>
      <c r="G13" s="47"/>
      <c r="H13" s="59" t="s">
        <v>44</v>
      </c>
      <c r="I13" s="484" t="str">
        <f>IF('【8-1】経理様式１'!H10="","※参照シートにデータを貼りつけてください",'【8-1】経理様式１'!H10)</f>
        <v>参照シートに情報を貼りつけてください</v>
      </c>
      <c r="J13" s="484"/>
      <c r="K13" s="484"/>
      <c r="L13" s="484"/>
      <c r="M13" s="58"/>
      <c r="N13" s="170"/>
      <c r="O13" s="51"/>
    </row>
    <row r="14" spans="1:15" ht="21" customHeight="1" thickBot="1">
      <c r="A14" s="47"/>
      <c r="B14" s="47"/>
      <c r="C14" s="47"/>
      <c r="D14" s="47"/>
      <c r="E14" s="47"/>
      <c r="F14" s="47"/>
      <c r="G14" s="47"/>
      <c r="H14" s="57" t="s">
        <v>39</v>
      </c>
      <c r="I14" s="484" t="str">
        <f>IF('【8-1】経理様式１'!H11="","※参照シートにデータを貼りつけてください",'【8-1】経理様式１'!H11)</f>
        <v>参照シートに情報を貼りつけてください</v>
      </c>
      <c r="J14" s="484"/>
      <c r="K14" s="484"/>
      <c r="L14" s="484"/>
      <c r="M14" s="56"/>
      <c r="O14" s="491" t="s">
        <v>162</v>
      </c>
    </row>
    <row r="15" spans="1:15" ht="18" customHeight="1" thickTop="1">
      <c r="A15" s="47"/>
      <c r="B15" s="47"/>
      <c r="C15" s="47"/>
      <c r="D15" s="47"/>
      <c r="E15" s="47"/>
      <c r="F15" s="47"/>
      <c r="G15" s="47"/>
      <c r="H15" s="55"/>
      <c r="I15" s="54"/>
      <c r="J15" s="54"/>
      <c r="K15" s="54"/>
      <c r="L15" s="54"/>
      <c r="O15" s="491"/>
    </row>
    <row r="16" spans="1:15" ht="18" customHeight="1">
      <c r="A16" s="47"/>
      <c r="B16" s="47"/>
      <c r="C16" s="47"/>
      <c r="D16" s="47"/>
      <c r="E16" s="47"/>
      <c r="F16" s="47"/>
      <c r="G16" s="47"/>
      <c r="H16" s="47"/>
      <c r="I16" s="47"/>
      <c r="J16" s="47"/>
      <c r="K16" s="47"/>
      <c r="L16" s="47"/>
      <c r="O16" s="491"/>
    </row>
    <row r="17" spans="1:14" ht="21" customHeight="1">
      <c r="A17" s="47"/>
      <c r="B17" s="486" t="s">
        <v>98</v>
      </c>
      <c r="C17" s="486"/>
      <c r="D17" s="486"/>
      <c r="E17" s="486"/>
      <c r="F17" s="486"/>
      <c r="G17" s="47" t="s">
        <v>97</v>
      </c>
      <c r="H17" s="47"/>
      <c r="I17" s="47"/>
      <c r="J17" s="47"/>
      <c r="K17" s="47"/>
      <c r="L17" s="47"/>
    </row>
    <row r="18" spans="1:14" ht="21" customHeight="1">
      <c r="A18" s="47"/>
      <c r="B18" s="53" t="str">
        <f>"2023年度｢国際青少年サイエンス交流事業（さくらサイエンスプログラム）"&amp;様式の説明!C7&amp;"｣"</f>
        <v>2023年度｢国際青少年サイエンス交流事業（さくらサイエンスプログラム）※該当するプログラムを選択してください｣</v>
      </c>
      <c r="C18" s="53"/>
      <c r="D18" s="53"/>
      <c r="E18" s="47"/>
      <c r="F18" s="47"/>
      <c r="G18" s="47"/>
      <c r="H18" s="47"/>
      <c r="I18" s="47"/>
      <c r="J18" s="47"/>
      <c r="K18" s="47"/>
      <c r="L18" s="47"/>
    </row>
    <row r="19" spans="1:14" ht="21" customHeight="1">
      <c r="A19" s="47"/>
      <c r="B19" s="487" t="s">
        <v>141</v>
      </c>
      <c r="C19" s="487"/>
      <c r="D19" s="487"/>
      <c r="E19" s="487"/>
      <c r="F19" s="487"/>
      <c r="G19" s="497" t="str">
        <f>IF(参照シート!C5="","参照シートに情報を貼りつけてください",参照シート!C5)&amp;"　）"</f>
        <v>参照シートに情報を貼りつけてください　）</v>
      </c>
      <c r="H19" s="497"/>
      <c r="I19" s="47"/>
      <c r="J19" s="47"/>
      <c r="K19" s="52"/>
      <c r="L19" s="52"/>
      <c r="M19" s="51" t="s">
        <v>163</v>
      </c>
      <c r="N19" s="51"/>
    </row>
    <row r="20" spans="1:14" ht="18" customHeight="1">
      <c r="A20" s="47"/>
      <c r="B20" s="47"/>
      <c r="C20" s="47"/>
      <c r="D20" s="47"/>
      <c r="E20" s="47"/>
      <c r="I20" s="47"/>
      <c r="J20" s="47"/>
      <c r="K20" s="47"/>
      <c r="L20" s="47"/>
    </row>
    <row r="21" spans="1:14" ht="18" customHeight="1">
      <c r="A21" s="47"/>
      <c r="B21" s="47"/>
      <c r="C21" s="47"/>
      <c r="D21" s="47"/>
      <c r="E21" s="47"/>
      <c r="F21" s="47"/>
      <c r="G21" s="47"/>
      <c r="H21" s="47"/>
      <c r="I21" s="47"/>
      <c r="J21" s="47"/>
      <c r="K21" s="47"/>
      <c r="L21" s="47"/>
    </row>
    <row r="22" spans="1:14" ht="18" customHeight="1">
      <c r="B22" s="47" t="s">
        <v>118</v>
      </c>
      <c r="C22" s="47"/>
      <c r="D22" s="47"/>
      <c r="E22" s="47"/>
      <c r="F22" s="47"/>
      <c r="G22" s="47"/>
      <c r="H22" s="47"/>
      <c r="I22" s="47"/>
      <c r="J22" s="47"/>
      <c r="K22" s="47"/>
      <c r="L22" s="47"/>
    </row>
    <row r="23" spans="1:14" ht="18" customHeight="1">
      <c r="A23" s="47"/>
      <c r="B23" s="47"/>
      <c r="C23" s="47"/>
      <c r="D23" s="47"/>
      <c r="E23" s="47"/>
      <c r="F23" s="47"/>
      <c r="G23" s="47"/>
      <c r="H23" s="47"/>
      <c r="I23" s="47"/>
      <c r="J23" s="47"/>
      <c r="K23" s="47"/>
      <c r="L23" s="47"/>
    </row>
    <row r="24" spans="1:14" ht="15" customHeight="1">
      <c r="A24" s="47"/>
      <c r="B24" s="47"/>
      <c r="C24" s="47"/>
      <c r="D24" s="47"/>
      <c r="E24" s="47"/>
      <c r="F24" s="47"/>
      <c r="G24" s="47"/>
      <c r="H24" s="47"/>
      <c r="L24" s="50"/>
    </row>
    <row r="25" spans="1:14" ht="15" customHeight="1">
      <c r="A25" s="47" t="s">
        <v>96</v>
      </c>
      <c r="B25" s="47"/>
      <c r="C25" s="47"/>
      <c r="D25" s="47"/>
      <c r="E25" s="47"/>
      <c r="F25" s="47"/>
      <c r="G25" s="47"/>
      <c r="H25" s="47"/>
      <c r="I25" s="47"/>
      <c r="J25" s="47"/>
      <c r="K25" s="47"/>
      <c r="L25" s="47"/>
    </row>
    <row r="26" spans="1:14" ht="15" customHeight="1">
      <c r="A26" s="47"/>
      <c r="B26" s="47"/>
      <c r="C26" s="47"/>
      <c r="D26" s="47"/>
      <c r="E26" s="47"/>
      <c r="F26" s="47"/>
      <c r="G26" s="47"/>
      <c r="H26" s="47"/>
      <c r="I26" s="47"/>
      <c r="J26" s="47"/>
      <c r="K26" s="47"/>
      <c r="L26" s="47"/>
    </row>
    <row r="27" spans="1:14" ht="15" customHeight="1">
      <c r="B27" s="50" t="s">
        <v>95</v>
      </c>
      <c r="C27" s="47" t="s">
        <v>94</v>
      </c>
      <c r="D27" s="47" t="s">
        <v>142</v>
      </c>
      <c r="E27" s="47" t="str">
        <f>IF(様式の説明!$F$7&lt;&gt;1,D27,C27)</f>
        <v>実施機関概要</v>
      </c>
      <c r="F27" s="47"/>
      <c r="G27" s="47"/>
      <c r="H27" s="47"/>
      <c r="I27" s="47"/>
      <c r="J27" s="47"/>
      <c r="K27" s="47"/>
      <c r="L27" s="47"/>
    </row>
    <row r="28" spans="1:14" ht="15" customHeight="1">
      <c r="B28" s="47"/>
      <c r="C28" s="47"/>
      <c r="D28" s="47"/>
      <c r="E28" s="47" t="s">
        <v>91</v>
      </c>
      <c r="F28" s="47"/>
      <c r="G28" s="47"/>
      <c r="H28" s="47"/>
      <c r="I28" s="47"/>
      <c r="J28" s="47"/>
      <c r="K28" s="47"/>
      <c r="L28" s="47"/>
    </row>
    <row r="29" spans="1:14" ht="15" customHeight="1">
      <c r="B29" s="47"/>
      <c r="C29" s="47"/>
      <c r="D29" s="47"/>
      <c r="E29" s="47"/>
      <c r="F29" s="47"/>
      <c r="G29" s="47"/>
      <c r="H29" s="47"/>
      <c r="I29" s="47"/>
      <c r="J29" s="47"/>
      <c r="K29" s="47"/>
      <c r="L29" s="47"/>
    </row>
    <row r="30" spans="1:14" ht="15" customHeight="1">
      <c r="B30" s="50" t="s">
        <v>93</v>
      </c>
      <c r="C30" s="47" t="s">
        <v>165</v>
      </c>
      <c r="D30" s="47" t="s">
        <v>166</v>
      </c>
      <c r="E30" s="47" t="str">
        <f>IF(様式の説明!$F$7&lt;&gt;1,D30,C30)</f>
        <v>参加機関概要</v>
      </c>
      <c r="F30" s="47"/>
      <c r="G30" s="47"/>
      <c r="H30" s="47"/>
      <c r="I30" s="47"/>
      <c r="J30" s="47"/>
      <c r="K30" s="47"/>
      <c r="L30" s="47"/>
    </row>
    <row r="31" spans="1:14" ht="15" customHeight="1">
      <c r="B31" s="47"/>
      <c r="C31" s="47"/>
      <c r="D31" s="47"/>
      <c r="E31" s="47" t="s">
        <v>91</v>
      </c>
      <c r="F31" s="47"/>
      <c r="G31" s="47"/>
      <c r="H31" s="47"/>
      <c r="I31" s="47"/>
      <c r="J31" s="47"/>
      <c r="K31" s="47"/>
      <c r="L31" s="47"/>
    </row>
    <row r="32" spans="1:14" ht="15" customHeight="1">
      <c r="B32" s="47"/>
      <c r="C32" s="47"/>
      <c r="D32" s="47"/>
      <c r="E32" s="47"/>
      <c r="F32" s="47"/>
      <c r="G32" s="47"/>
      <c r="H32" s="47"/>
      <c r="I32" s="47"/>
      <c r="J32" s="47"/>
      <c r="K32" s="47"/>
      <c r="L32" s="47"/>
    </row>
    <row r="33" spans="2:12" ht="15" customHeight="1">
      <c r="B33" s="50" t="s">
        <v>148</v>
      </c>
      <c r="C33" s="47" t="s">
        <v>147</v>
      </c>
      <c r="D33" s="47" t="s">
        <v>143</v>
      </c>
      <c r="E33" s="47" t="str">
        <f>IF(様式の説明!$F$7&lt;&gt;1,D33,C33)</f>
        <v>実施体制について</v>
      </c>
      <c r="F33" s="47"/>
      <c r="G33" s="47"/>
      <c r="H33" s="47"/>
      <c r="I33" s="47"/>
      <c r="J33" s="47"/>
      <c r="K33" s="47"/>
      <c r="L33" s="47"/>
    </row>
    <row r="34" spans="2:12" ht="15" customHeight="1">
      <c r="B34" s="47"/>
      <c r="C34" s="47"/>
      <c r="D34" s="47"/>
      <c r="E34" s="47" t="s">
        <v>91</v>
      </c>
      <c r="F34" s="47"/>
      <c r="G34" s="47"/>
      <c r="H34" s="47"/>
      <c r="I34" s="47"/>
      <c r="J34" s="47"/>
      <c r="K34" s="47"/>
      <c r="L34" s="47"/>
    </row>
    <row r="35" spans="2:12" ht="15" customHeight="1">
      <c r="B35" s="47"/>
      <c r="C35" s="47"/>
      <c r="D35" s="47"/>
      <c r="E35" s="47"/>
      <c r="F35" s="47"/>
      <c r="G35" s="47"/>
      <c r="H35" s="47"/>
      <c r="I35" s="47"/>
      <c r="J35" s="47"/>
      <c r="K35" s="47"/>
      <c r="L35" s="47"/>
    </row>
    <row r="36" spans="2:12" ht="15" customHeight="1">
      <c r="B36" s="50" t="s">
        <v>92</v>
      </c>
      <c r="C36" s="47" t="s">
        <v>89</v>
      </c>
      <c r="D36" s="47" t="s">
        <v>144</v>
      </c>
      <c r="E36" s="47" t="str">
        <f>IF(様式の説明!$F$7&lt;&gt;1,D36,C36)</f>
        <v>実施内容</v>
      </c>
      <c r="F36" s="47"/>
      <c r="G36" s="47"/>
      <c r="H36" s="47"/>
      <c r="I36" s="47"/>
      <c r="J36" s="47"/>
      <c r="K36" s="47"/>
      <c r="L36" s="47"/>
    </row>
    <row r="37" spans="2:12" ht="15" customHeight="1">
      <c r="B37" s="47"/>
      <c r="C37" s="47"/>
      <c r="D37" s="47"/>
      <c r="E37" s="47" t="s">
        <v>88</v>
      </c>
      <c r="F37" s="47"/>
      <c r="G37" s="47"/>
      <c r="H37" s="47"/>
      <c r="I37" s="47"/>
      <c r="J37" s="47"/>
      <c r="K37" s="47"/>
      <c r="L37" s="47"/>
    </row>
    <row r="38" spans="2:12" ht="15" customHeight="1">
      <c r="B38" s="47"/>
      <c r="C38" s="47"/>
      <c r="D38" s="47"/>
      <c r="E38" s="47"/>
      <c r="F38" s="47"/>
      <c r="G38" s="47"/>
      <c r="H38" s="47"/>
      <c r="I38" s="47"/>
      <c r="J38" s="47"/>
      <c r="K38" s="47"/>
      <c r="L38" s="47"/>
    </row>
    <row r="39" spans="2:12" ht="15" customHeight="1">
      <c r="B39" s="50" t="s">
        <v>90</v>
      </c>
      <c r="C39" s="47" t="s">
        <v>86</v>
      </c>
      <c r="D39" s="50" t="s">
        <v>146</v>
      </c>
      <c r="E39" s="47" t="str">
        <f>IF(様式の説明!$FC$7&lt;&gt;1,D39,C39)</f>
        <v>参加者情報</v>
      </c>
      <c r="F39" s="47"/>
      <c r="G39" s="47"/>
      <c r="H39" s="47"/>
      <c r="I39" s="47"/>
      <c r="J39" s="47"/>
      <c r="K39" s="47"/>
      <c r="L39" s="47"/>
    </row>
    <row r="40" spans="2:12" ht="15" customHeight="1">
      <c r="B40" s="47"/>
      <c r="C40" s="47"/>
      <c r="D40" s="47"/>
      <c r="E40" s="47" t="s">
        <v>88</v>
      </c>
      <c r="F40" s="47"/>
      <c r="G40" s="47"/>
      <c r="H40" s="47"/>
      <c r="I40" s="47"/>
      <c r="J40" s="47"/>
      <c r="K40" s="47"/>
      <c r="L40" s="47"/>
    </row>
    <row r="41" spans="2:12" ht="15" customHeight="1">
      <c r="B41" s="47"/>
      <c r="C41" s="47"/>
      <c r="D41" s="47"/>
      <c r="E41" s="47"/>
      <c r="F41" s="47"/>
      <c r="G41" s="47"/>
      <c r="H41" s="47"/>
      <c r="I41" s="47"/>
      <c r="J41" s="47"/>
      <c r="K41" s="47"/>
      <c r="L41" s="47"/>
    </row>
    <row r="42" spans="2:12" ht="15" customHeight="1">
      <c r="B42" s="50" t="s">
        <v>87</v>
      </c>
      <c r="C42" s="47"/>
      <c r="D42" s="47"/>
      <c r="E42" s="47" t="s">
        <v>84</v>
      </c>
      <c r="F42" s="47"/>
      <c r="G42" s="47"/>
      <c r="H42" s="47"/>
      <c r="I42" s="47"/>
      <c r="J42" s="47"/>
      <c r="K42" s="47"/>
      <c r="L42" s="47"/>
    </row>
    <row r="43" spans="2:12" ht="15" customHeight="1">
      <c r="B43" s="47"/>
      <c r="C43" s="47"/>
      <c r="D43" s="47"/>
      <c r="E43" s="47" t="s">
        <v>83</v>
      </c>
      <c r="F43" s="47"/>
      <c r="G43" s="47"/>
      <c r="H43" s="47"/>
      <c r="I43" s="47"/>
      <c r="J43" s="47"/>
      <c r="K43" s="47"/>
      <c r="L43" s="47"/>
    </row>
    <row r="44" spans="2:12" ht="15" customHeight="1">
      <c r="B44" s="47"/>
      <c r="C44" s="47"/>
      <c r="D44" s="47"/>
      <c r="E44" s="47"/>
      <c r="F44" s="47"/>
      <c r="G44" s="47"/>
      <c r="H44" s="47"/>
      <c r="I44" s="47"/>
      <c r="J44" s="47"/>
      <c r="K44" s="47"/>
      <c r="L44" s="47"/>
    </row>
    <row r="45" spans="2:12" ht="15" customHeight="1">
      <c r="B45" s="50" t="s">
        <v>85</v>
      </c>
      <c r="C45" s="47"/>
      <c r="D45" s="47"/>
      <c r="E45" s="47" t="s">
        <v>82</v>
      </c>
      <c r="F45" s="47"/>
      <c r="G45" s="47"/>
      <c r="H45" s="47"/>
      <c r="I45" s="47"/>
      <c r="J45" s="47"/>
      <c r="K45" s="47"/>
      <c r="L45" s="47"/>
    </row>
    <row r="46" spans="2:12" ht="15" customHeight="1">
      <c r="B46" s="47"/>
      <c r="C46" s="47"/>
      <c r="D46" s="47"/>
      <c r="E46" s="47" t="s">
        <v>80</v>
      </c>
      <c r="F46" s="47"/>
      <c r="G46" s="47"/>
      <c r="H46" s="47"/>
      <c r="I46" s="47"/>
      <c r="J46" s="47"/>
      <c r="K46" s="47"/>
      <c r="L46" s="47"/>
    </row>
    <row r="47" spans="2:12" ht="15" customHeight="1">
      <c r="B47" s="47"/>
      <c r="C47" s="47"/>
      <c r="D47" s="47"/>
      <c r="E47" s="47"/>
      <c r="F47" s="47"/>
      <c r="G47" s="47"/>
      <c r="H47" s="47"/>
      <c r="I47" s="47"/>
      <c r="J47" s="47"/>
      <c r="K47" s="47"/>
      <c r="L47" s="47"/>
    </row>
    <row r="48" spans="2:12" ht="15" customHeight="1">
      <c r="B48" s="50" t="s">
        <v>149</v>
      </c>
      <c r="C48" s="47" t="s">
        <v>81</v>
      </c>
      <c r="D48" s="47" t="s">
        <v>145</v>
      </c>
      <c r="E48" s="47" t="str">
        <f>IF(様式の説明!$F$7&lt;&gt;1,D48,C48)</f>
        <v>参加者修了報告書</v>
      </c>
      <c r="F48" s="47"/>
      <c r="G48" s="47"/>
      <c r="H48" s="47"/>
    </row>
    <row r="49" spans="1:15" ht="15" customHeight="1">
      <c r="B49" s="47"/>
      <c r="C49" s="47"/>
      <c r="D49" s="47"/>
      <c r="E49" s="47" t="str">
        <f>IF(様式の説明!C7&lt;&gt;"さくら招へいプログラム代替オンライン交流","別添記載のとおり。","代替オンライン交流のため提出なし")</f>
        <v>別添記載のとおり。</v>
      </c>
      <c r="F49" s="47"/>
      <c r="G49" s="47"/>
    </row>
    <row r="50" spans="1:15" ht="15" customHeight="1">
      <c r="B50" s="47"/>
      <c r="C50" s="47"/>
      <c r="D50" s="47"/>
      <c r="E50" s="47"/>
      <c r="F50" s="47"/>
      <c r="G50" s="47"/>
      <c r="H50" s="47"/>
    </row>
    <row r="51" spans="1:15" ht="15" customHeight="1">
      <c r="B51" s="50" t="s">
        <v>167</v>
      </c>
      <c r="C51" s="47"/>
      <c r="D51" s="50"/>
      <c r="E51" s="47" t="s">
        <v>78</v>
      </c>
      <c r="F51" s="47"/>
      <c r="G51" s="47"/>
      <c r="H51" s="47"/>
      <c r="I51" s="47"/>
      <c r="J51" s="47"/>
      <c r="K51" s="47"/>
      <c r="L51" s="47"/>
    </row>
    <row r="52" spans="1:15" ht="15" customHeight="1">
      <c r="B52" s="47"/>
      <c r="C52" s="47"/>
      <c r="D52" s="47"/>
      <c r="E52" s="47" t="s">
        <v>77</v>
      </c>
      <c r="F52" s="47"/>
      <c r="G52" s="47"/>
      <c r="H52" s="47"/>
      <c r="I52" s="47"/>
      <c r="J52" s="47"/>
      <c r="K52" s="47"/>
      <c r="L52" s="47"/>
    </row>
    <row r="53" spans="1:15" ht="15" customHeight="1">
      <c r="B53" s="47"/>
      <c r="C53" s="47"/>
      <c r="D53" s="47"/>
      <c r="E53" s="47"/>
      <c r="F53" s="47"/>
      <c r="G53" s="47"/>
      <c r="H53" s="47"/>
      <c r="I53" s="47"/>
      <c r="J53" s="47"/>
      <c r="K53" s="47"/>
      <c r="L53" s="47"/>
    </row>
    <row r="54" spans="1:15" ht="15" customHeight="1" thickBot="1">
      <c r="B54" s="50" t="s">
        <v>79</v>
      </c>
      <c r="C54" s="50"/>
      <c r="D54" s="50"/>
      <c r="E54" s="47" t="s">
        <v>116</v>
      </c>
      <c r="F54" s="47"/>
      <c r="G54" s="47"/>
      <c r="H54" s="47"/>
      <c r="I54" s="47"/>
      <c r="J54" s="47"/>
      <c r="K54" s="47"/>
      <c r="L54" s="47"/>
    </row>
    <row r="55" spans="1:15" ht="60" customHeight="1">
      <c r="A55" s="47"/>
      <c r="E55" s="495" t="s">
        <v>73</v>
      </c>
      <c r="F55" s="495"/>
      <c r="G55" s="495"/>
      <c r="H55" s="495"/>
      <c r="I55" s="495"/>
      <c r="J55" s="495"/>
      <c r="K55" s="495"/>
      <c r="L55" s="495"/>
      <c r="M55" s="16"/>
      <c r="N55" s="30"/>
      <c r="O55" s="492" t="s">
        <v>151</v>
      </c>
    </row>
    <row r="56" spans="1:15" ht="60" customHeight="1" thickBot="1">
      <c r="A56" s="47"/>
      <c r="E56" s="495"/>
      <c r="F56" s="495"/>
      <c r="G56" s="495"/>
      <c r="H56" s="495"/>
      <c r="I56" s="495"/>
      <c r="J56" s="495"/>
      <c r="K56" s="495"/>
      <c r="L56" s="495"/>
      <c r="M56" s="83"/>
      <c r="N56" s="30"/>
      <c r="O56" s="493"/>
    </row>
    <row r="57" spans="1:15" ht="23.25" customHeight="1">
      <c r="B57" s="50" t="s">
        <v>76</v>
      </c>
      <c r="C57" s="50"/>
      <c r="D57" s="50"/>
      <c r="E57" s="47" t="s">
        <v>75</v>
      </c>
      <c r="F57" s="47"/>
      <c r="G57" s="47"/>
      <c r="H57" s="47"/>
      <c r="I57" s="47"/>
      <c r="J57" s="47"/>
      <c r="K57" s="47"/>
      <c r="L57" s="47"/>
    </row>
    <row r="58" spans="1:15" ht="60" customHeight="1">
      <c r="A58" s="47"/>
      <c r="E58" s="495" t="s">
        <v>73</v>
      </c>
      <c r="F58" s="495"/>
      <c r="G58" s="495"/>
      <c r="H58" s="495"/>
      <c r="I58" s="495"/>
      <c r="J58" s="495"/>
      <c r="K58" s="495"/>
      <c r="L58" s="495"/>
    </row>
    <row r="59" spans="1:15" ht="60" customHeight="1">
      <c r="A59" s="47"/>
      <c r="E59" s="495"/>
      <c r="F59" s="495"/>
      <c r="G59" s="495"/>
      <c r="H59" s="495"/>
      <c r="I59" s="495"/>
      <c r="J59" s="495"/>
      <c r="K59" s="495"/>
      <c r="L59" s="495"/>
    </row>
    <row r="60" spans="1:15" ht="9" customHeight="1">
      <c r="A60" s="47"/>
      <c r="B60" s="49"/>
      <c r="C60" s="49"/>
      <c r="D60" s="49"/>
      <c r="E60" s="49"/>
      <c r="F60" s="49"/>
      <c r="G60" s="49"/>
      <c r="H60" s="49"/>
      <c r="I60" s="49"/>
      <c r="J60" s="49"/>
      <c r="K60" s="49"/>
      <c r="L60" s="49"/>
    </row>
    <row r="61" spans="1:15" ht="15" customHeight="1" thickBot="1">
      <c r="A61" s="47" t="s">
        <v>74</v>
      </c>
      <c r="B61" s="47"/>
      <c r="C61" s="47"/>
      <c r="D61" s="47"/>
      <c r="E61" s="47"/>
      <c r="F61" s="47"/>
      <c r="G61" s="47"/>
      <c r="H61" s="47"/>
      <c r="I61" s="47"/>
      <c r="J61" s="47"/>
      <c r="K61" s="47"/>
      <c r="L61" s="47"/>
    </row>
    <row r="62" spans="1:15" ht="60" customHeight="1">
      <c r="A62" s="47"/>
      <c r="E62" s="495" t="s">
        <v>73</v>
      </c>
      <c r="F62" s="495"/>
      <c r="G62" s="495"/>
      <c r="H62" s="495"/>
      <c r="I62" s="495"/>
      <c r="J62" s="495"/>
      <c r="K62" s="495"/>
      <c r="L62" s="495"/>
      <c r="M62" s="16"/>
      <c r="N62" s="30"/>
      <c r="O62" s="492" t="s">
        <v>150</v>
      </c>
    </row>
    <row r="63" spans="1:15" ht="60" customHeight="1">
      <c r="A63" s="47"/>
      <c r="E63" s="495"/>
      <c r="F63" s="495"/>
      <c r="G63" s="495"/>
      <c r="H63" s="495"/>
      <c r="I63" s="495"/>
      <c r="J63" s="495"/>
      <c r="K63" s="495"/>
      <c r="L63" s="495"/>
      <c r="M63" s="20"/>
      <c r="N63" s="30"/>
      <c r="O63" s="492"/>
    </row>
    <row r="64" spans="1:15" ht="60" customHeight="1" thickBot="1">
      <c r="A64" s="47"/>
      <c r="E64" s="495"/>
      <c r="F64" s="495"/>
      <c r="G64" s="495"/>
      <c r="H64" s="495"/>
      <c r="I64" s="495"/>
      <c r="J64" s="495"/>
      <c r="K64" s="495"/>
      <c r="L64" s="495"/>
      <c r="M64" s="83"/>
      <c r="N64" s="30"/>
      <c r="O64" s="492"/>
    </row>
    <row r="65" spans="1:15" ht="12" customHeight="1">
      <c r="A65" s="47"/>
      <c r="E65" s="87"/>
      <c r="F65" s="87"/>
      <c r="G65" s="87"/>
      <c r="H65" s="87"/>
      <c r="I65" s="87"/>
      <c r="J65" s="87"/>
      <c r="K65" s="87"/>
      <c r="L65" s="87"/>
      <c r="O65" s="84"/>
    </row>
    <row r="66" spans="1:15" ht="15" customHeight="1">
      <c r="A66" s="47" t="s">
        <v>72</v>
      </c>
      <c r="B66" s="47"/>
      <c r="C66" s="47"/>
      <c r="D66" s="47"/>
      <c r="E66" s="47"/>
      <c r="F66" s="47"/>
      <c r="G66" s="47"/>
      <c r="H66" s="47"/>
      <c r="I66" s="47"/>
      <c r="J66" s="47"/>
      <c r="K66" s="47"/>
      <c r="L66" s="47"/>
    </row>
    <row r="67" spans="1:15" ht="15" customHeight="1">
      <c r="A67" s="47"/>
      <c r="B67" s="47" t="s">
        <v>71</v>
      </c>
      <c r="C67" s="47"/>
      <c r="D67" s="47"/>
      <c r="E67" s="47"/>
      <c r="F67" s="485" t="s">
        <v>68</v>
      </c>
      <c r="G67" s="485"/>
      <c r="H67" s="485"/>
      <c r="I67" s="485"/>
      <c r="J67" s="485"/>
      <c r="K67" s="485"/>
      <c r="L67" s="485"/>
      <c r="O67" s="368" t="s">
        <v>241</v>
      </c>
    </row>
    <row r="68" spans="1:15" ht="15" customHeight="1">
      <c r="A68" s="47"/>
      <c r="C68" s="82"/>
      <c r="D68" s="82"/>
      <c r="E68" s="474" t="s">
        <v>67</v>
      </c>
      <c r="F68" s="475"/>
      <c r="G68" s="475"/>
      <c r="H68" s="475"/>
      <c r="I68" s="476"/>
      <c r="J68" s="48"/>
      <c r="K68" s="88"/>
      <c r="L68" s="88"/>
      <c r="O68" s="488"/>
    </row>
    <row r="69" spans="1:15" ht="15" customHeight="1">
      <c r="A69" s="47"/>
      <c r="B69" s="88"/>
      <c r="C69" s="82"/>
      <c r="D69" s="82"/>
      <c r="E69" s="477"/>
      <c r="F69" s="478"/>
      <c r="G69" s="478"/>
      <c r="H69" s="478"/>
      <c r="I69" s="479"/>
      <c r="J69" s="48"/>
      <c r="K69" s="88"/>
      <c r="L69" s="88"/>
      <c r="O69" s="488"/>
    </row>
    <row r="70" spans="1:15" ht="15" customHeight="1">
      <c r="A70" s="47"/>
      <c r="B70" s="88"/>
      <c r="C70" s="82"/>
      <c r="D70" s="82"/>
      <c r="E70" s="477"/>
      <c r="F70" s="478"/>
      <c r="G70" s="478"/>
      <c r="H70" s="478"/>
      <c r="I70" s="479"/>
      <c r="J70" s="48"/>
      <c r="K70" s="88"/>
      <c r="L70" s="88"/>
      <c r="O70" s="488"/>
    </row>
    <row r="71" spans="1:15" ht="15" customHeight="1">
      <c r="A71" s="47"/>
      <c r="B71" s="88"/>
      <c r="C71" s="82"/>
      <c r="D71" s="82"/>
      <c r="E71" s="477"/>
      <c r="F71" s="478"/>
      <c r="G71" s="478"/>
      <c r="H71" s="478"/>
      <c r="I71" s="479"/>
      <c r="J71" s="48"/>
      <c r="K71" s="88"/>
      <c r="L71" s="88"/>
      <c r="O71" s="488"/>
    </row>
    <row r="72" spans="1:15" ht="15" customHeight="1">
      <c r="A72" s="47"/>
      <c r="B72" s="88"/>
      <c r="C72" s="82"/>
      <c r="D72" s="82"/>
      <c r="E72" s="477"/>
      <c r="F72" s="478"/>
      <c r="G72" s="478"/>
      <c r="H72" s="478"/>
      <c r="I72" s="479"/>
      <c r="J72" s="48"/>
      <c r="K72" s="88"/>
      <c r="L72" s="88"/>
    </row>
    <row r="73" spans="1:15" ht="15" customHeight="1">
      <c r="A73" s="47"/>
      <c r="B73" s="88"/>
      <c r="C73" s="82"/>
      <c r="D73" s="82"/>
      <c r="E73" s="477"/>
      <c r="F73" s="478"/>
      <c r="G73" s="478"/>
      <c r="H73" s="478"/>
      <c r="I73" s="479"/>
      <c r="J73" s="48"/>
      <c r="K73" s="88"/>
      <c r="L73" s="88"/>
      <c r="O73" s="472" t="s">
        <v>240</v>
      </c>
    </row>
    <row r="74" spans="1:15" ht="15" customHeight="1">
      <c r="A74" s="47"/>
      <c r="B74" s="88"/>
      <c r="C74" s="82"/>
      <c r="D74" s="82"/>
      <c r="E74" s="477"/>
      <c r="F74" s="478"/>
      <c r="G74" s="478"/>
      <c r="H74" s="478"/>
      <c r="I74" s="479"/>
      <c r="J74" s="48"/>
      <c r="K74" s="88"/>
      <c r="L74" s="88"/>
      <c r="O74" s="472"/>
    </row>
    <row r="75" spans="1:15" ht="15" customHeight="1">
      <c r="A75" s="47"/>
      <c r="B75" s="88"/>
      <c r="C75" s="82"/>
      <c r="D75" s="82"/>
      <c r="E75" s="477"/>
      <c r="F75" s="478"/>
      <c r="G75" s="478"/>
      <c r="H75" s="478"/>
      <c r="I75" s="479"/>
      <c r="J75" s="48"/>
      <c r="K75" s="88"/>
      <c r="L75" s="88"/>
      <c r="O75" s="472"/>
    </row>
    <row r="76" spans="1:15" ht="15" customHeight="1">
      <c r="A76" s="47"/>
      <c r="B76" s="88"/>
      <c r="C76" s="82"/>
      <c r="D76" s="82"/>
      <c r="E76" s="477"/>
      <c r="F76" s="478"/>
      <c r="G76" s="478"/>
      <c r="H76" s="478"/>
      <c r="I76" s="479"/>
      <c r="J76" s="48"/>
      <c r="K76" s="88"/>
      <c r="L76" s="88"/>
      <c r="O76" s="472"/>
    </row>
    <row r="77" spans="1:15" ht="15" customHeight="1">
      <c r="A77" s="47"/>
      <c r="B77" s="88"/>
      <c r="C77" s="82"/>
      <c r="D77" s="82"/>
      <c r="E77" s="477"/>
      <c r="F77" s="478"/>
      <c r="G77" s="478"/>
      <c r="H77" s="478"/>
      <c r="I77" s="479"/>
      <c r="J77" s="48"/>
      <c r="K77" s="88"/>
      <c r="L77" s="88"/>
      <c r="O77" s="472"/>
    </row>
    <row r="78" spans="1:15" ht="15" customHeight="1">
      <c r="A78" s="47"/>
      <c r="B78" s="88"/>
      <c r="C78" s="82"/>
      <c r="D78" s="82"/>
      <c r="E78" s="477"/>
      <c r="F78" s="478"/>
      <c r="G78" s="478"/>
      <c r="H78" s="478"/>
      <c r="I78" s="479"/>
      <c r="J78" s="48"/>
      <c r="K78" s="88"/>
      <c r="L78" s="88"/>
      <c r="O78" s="472"/>
    </row>
    <row r="79" spans="1:15" ht="15" customHeight="1">
      <c r="A79" s="47"/>
      <c r="B79" s="88"/>
      <c r="C79" s="82"/>
      <c r="D79" s="82"/>
      <c r="E79" s="477"/>
      <c r="F79" s="478"/>
      <c r="G79" s="478"/>
      <c r="H79" s="478"/>
      <c r="I79" s="479"/>
      <c r="J79" s="48"/>
      <c r="K79" s="88"/>
      <c r="L79" s="88"/>
      <c r="O79" s="472"/>
    </row>
    <row r="80" spans="1:15" ht="15" customHeight="1">
      <c r="A80" s="47"/>
      <c r="B80" s="88"/>
      <c r="C80" s="82"/>
      <c r="D80" s="82"/>
      <c r="E80" s="477"/>
      <c r="F80" s="478"/>
      <c r="G80" s="478"/>
      <c r="H80" s="478"/>
      <c r="I80" s="479"/>
      <c r="J80" s="48"/>
      <c r="K80" s="88"/>
      <c r="L80" s="88"/>
      <c r="O80" s="472"/>
    </row>
    <row r="81" spans="1:15" ht="15" customHeight="1">
      <c r="A81" s="47"/>
      <c r="B81" s="88"/>
      <c r="C81" s="82"/>
      <c r="D81" s="82"/>
      <c r="E81" s="477"/>
      <c r="F81" s="478"/>
      <c r="G81" s="478"/>
      <c r="H81" s="478"/>
      <c r="I81" s="479"/>
      <c r="J81" s="48"/>
      <c r="K81" s="88"/>
      <c r="L81" s="88"/>
      <c r="O81" s="472"/>
    </row>
    <row r="82" spans="1:15" ht="15" customHeight="1">
      <c r="A82" s="47"/>
      <c r="B82" s="88"/>
      <c r="C82" s="82"/>
      <c r="D82" s="82"/>
      <c r="E82" s="480"/>
      <c r="F82" s="481"/>
      <c r="G82" s="481"/>
      <c r="H82" s="481"/>
      <c r="I82" s="482"/>
      <c r="J82" s="48"/>
      <c r="K82" s="88"/>
      <c r="L82" s="88"/>
      <c r="O82" s="472"/>
    </row>
    <row r="83" spans="1:15" ht="15" customHeight="1">
      <c r="A83" s="47"/>
      <c r="B83" s="88"/>
      <c r="C83" s="88"/>
      <c r="D83" s="88"/>
      <c r="E83" s="88"/>
      <c r="F83" s="88"/>
      <c r="G83" s="88"/>
      <c r="H83" s="88"/>
      <c r="I83" s="88"/>
      <c r="J83" s="88"/>
      <c r="K83" s="88"/>
      <c r="L83" s="88"/>
      <c r="O83" s="472"/>
    </row>
    <row r="84" spans="1:15" ht="15" customHeight="1">
      <c r="A84" s="47"/>
      <c r="B84" s="483" t="s">
        <v>70</v>
      </c>
      <c r="C84" s="483"/>
      <c r="D84" s="483"/>
      <c r="E84" s="483"/>
      <c r="F84" s="485" t="s">
        <v>68</v>
      </c>
      <c r="G84" s="485"/>
      <c r="H84" s="485"/>
      <c r="I84" s="485"/>
      <c r="J84" s="485"/>
      <c r="K84" s="485"/>
      <c r="L84" s="485"/>
      <c r="O84" s="472"/>
    </row>
    <row r="85" spans="1:15" ht="15" customHeight="1">
      <c r="A85" s="47"/>
      <c r="C85" s="82"/>
      <c r="D85" s="82"/>
      <c r="E85" s="474" t="s">
        <v>67</v>
      </c>
      <c r="F85" s="475"/>
      <c r="G85" s="475"/>
      <c r="H85" s="475"/>
      <c r="I85" s="476"/>
      <c r="J85" s="48"/>
      <c r="K85" s="88"/>
      <c r="L85" s="88"/>
      <c r="O85" s="472"/>
    </row>
    <row r="86" spans="1:15" ht="15" customHeight="1">
      <c r="A86" s="47"/>
      <c r="B86" s="88"/>
      <c r="C86" s="82"/>
      <c r="D86" s="82"/>
      <c r="E86" s="477"/>
      <c r="F86" s="478"/>
      <c r="G86" s="478"/>
      <c r="H86" s="478"/>
      <c r="I86" s="479"/>
      <c r="J86" s="48"/>
      <c r="K86" s="88"/>
      <c r="L86" s="88"/>
      <c r="O86" s="472"/>
    </row>
    <row r="87" spans="1:15" ht="15" customHeight="1">
      <c r="A87" s="47"/>
      <c r="B87" s="88"/>
      <c r="C87" s="82"/>
      <c r="D87" s="82"/>
      <c r="E87" s="477"/>
      <c r="F87" s="478"/>
      <c r="G87" s="478"/>
      <c r="H87" s="478"/>
      <c r="I87" s="479"/>
      <c r="J87" s="48"/>
      <c r="K87" s="88"/>
      <c r="L87" s="88"/>
      <c r="O87" s="472"/>
    </row>
    <row r="88" spans="1:15" ht="15" customHeight="1">
      <c r="A88" s="47"/>
      <c r="B88" s="88"/>
      <c r="C88" s="82"/>
      <c r="D88" s="82"/>
      <c r="E88" s="477"/>
      <c r="F88" s="478"/>
      <c r="G88" s="478"/>
      <c r="H88" s="478"/>
      <c r="I88" s="479"/>
      <c r="J88" s="48"/>
      <c r="K88" s="88"/>
      <c r="L88" s="88"/>
      <c r="O88" s="472"/>
    </row>
    <row r="89" spans="1:15" ht="15" customHeight="1">
      <c r="A89" s="47"/>
      <c r="B89" s="88"/>
      <c r="C89" s="82"/>
      <c r="D89" s="82"/>
      <c r="E89" s="477"/>
      <c r="F89" s="478"/>
      <c r="G89" s="478"/>
      <c r="H89" s="478"/>
      <c r="I89" s="479"/>
      <c r="J89" s="48"/>
      <c r="K89" s="88"/>
      <c r="L89" s="88"/>
      <c r="O89" s="472"/>
    </row>
    <row r="90" spans="1:15" ht="15" customHeight="1">
      <c r="A90" s="47"/>
      <c r="B90" s="88"/>
      <c r="C90" s="82"/>
      <c r="D90" s="82"/>
      <c r="E90" s="477"/>
      <c r="F90" s="478"/>
      <c r="G90" s="478"/>
      <c r="H90" s="478"/>
      <c r="I90" s="479"/>
      <c r="J90" s="48"/>
      <c r="K90" s="88"/>
      <c r="L90" s="88"/>
    </row>
    <row r="91" spans="1:15" ht="15" customHeight="1">
      <c r="A91" s="47"/>
      <c r="B91" s="88"/>
      <c r="C91" s="82"/>
      <c r="D91" s="82"/>
      <c r="E91" s="477"/>
      <c r="F91" s="478"/>
      <c r="G91" s="478"/>
      <c r="H91" s="478"/>
      <c r="I91" s="479"/>
      <c r="J91" s="48"/>
      <c r="K91" s="88"/>
      <c r="L91" s="88"/>
    </row>
    <row r="92" spans="1:15" ht="15" customHeight="1">
      <c r="A92" s="47"/>
      <c r="B92" s="88"/>
      <c r="C92" s="82"/>
      <c r="D92" s="82"/>
      <c r="E92" s="477"/>
      <c r="F92" s="478"/>
      <c r="G92" s="478"/>
      <c r="H92" s="478"/>
      <c r="I92" s="479"/>
      <c r="J92" s="48"/>
      <c r="K92" s="88"/>
      <c r="L92" s="88"/>
    </row>
    <row r="93" spans="1:15" ht="15" customHeight="1">
      <c r="A93" s="47"/>
      <c r="B93" s="88"/>
      <c r="C93" s="82"/>
      <c r="D93" s="82"/>
      <c r="E93" s="477"/>
      <c r="F93" s="478"/>
      <c r="G93" s="478"/>
      <c r="H93" s="478"/>
      <c r="I93" s="479"/>
      <c r="J93" s="48"/>
      <c r="K93" s="88"/>
      <c r="L93" s="88"/>
    </row>
    <row r="94" spans="1:15" ht="15" customHeight="1">
      <c r="A94" s="47"/>
      <c r="B94" s="88"/>
      <c r="C94" s="82"/>
      <c r="D94" s="82"/>
      <c r="E94" s="477"/>
      <c r="F94" s="478"/>
      <c r="G94" s="478"/>
      <c r="H94" s="478"/>
      <c r="I94" s="479"/>
      <c r="J94" s="48"/>
      <c r="K94" s="88"/>
      <c r="L94" s="88"/>
    </row>
    <row r="95" spans="1:15" ht="15" customHeight="1">
      <c r="A95" s="47"/>
      <c r="B95" s="88"/>
      <c r="C95" s="82"/>
      <c r="D95" s="82"/>
      <c r="E95" s="477"/>
      <c r="F95" s="478"/>
      <c r="G95" s="478"/>
      <c r="H95" s="478"/>
      <c r="I95" s="479"/>
      <c r="J95" s="48"/>
      <c r="K95" s="88"/>
      <c r="L95" s="88"/>
    </row>
    <row r="96" spans="1:15" ht="15" customHeight="1">
      <c r="A96" s="47"/>
      <c r="B96" s="88"/>
      <c r="C96" s="82"/>
      <c r="D96" s="82"/>
      <c r="E96" s="477"/>
      <c r="F96" s="478"/>
      <c r="G96" s="478"/>
      <c r="H96" s="478"/>
      <c r="I96" s="479"/>
      <c r="J96" s="48"/>
      <c r="K96" s="88"/>
      <c r="L96" s="88"/>
    </row>
    <row r="97" spans="1:12" ht="15" customHeight="1">
      <c r="A97" s="47"/>
      <c r="B97" s="88"/>
      <c r="C97" s="82"/>
      <c r="D97" s="82"/>
      <c r="E97" s="477"/>
      <c r="F97" s="478"/>
      <c r="G97" s="478"/>
      <c r="H97" s="478"/>
      <c r="I97" s="479"/>
      <c r="J97" s="48"/>
      <c r="K97" s="88"/>
      <c r="L97" s="88"/>
    </row>
    <row r="98" spans="1:12" ht="15" customHeight="1">
      <c r="A98" s="47"/>
      <c r="B98" s="88"/>
      <c r="C98" s="82"/>
      <c r="D98" s="82"/>
      <c r="E98" s="477"/>
      <c r="F98" s="478"/>
      <c r="G98" s="478"/>
      <c r="H98" s="478"/>
      <c r="I98" s="479"/>
      <c r="J98" s="48"/>
      <c r="K98" s="88"/>
      <c r="L98" s="88"/>
    </row>
    <row r="99" spans="1:12" ht="15" customHeight="1">
      <c r="A99" s="47"/>
      <c r="B99" s="88"/>
      <c r="C99" s="82"/>
      <c r="D99" s="82"/>
      <c r="E99" s="480"/>
      <c r="F99" s="481"/>
      <c r="G99" s="481"/>
      <c r="H99" s="481"/>
      <c r="I99" s="482"/>
      <c r="J99" s="48"/>
      <c r="K99" s="88"/>
      <c r="L99" s="88"/>
    </row>
    <row r="100" spans="1:12" ht="15" customHeight="1">
      <c r="A100" s="47"/>
      <c r="B100" s="88"/>
      <c r="C100" s="88"/>
      <c r="D100" s="88"/>
      <c r="E100" s="88"/>
      <c r="F100" s="88"/>
      <c r="G100" s="88"/>
      <c r="H100" s="88"/>
      <c r="I100" s="88"/>
      <c r="J100" s="88"/>
      <c r="K100" s="88"/>
      <c r="L100" s="88"/>
    </row>
    <row r="101" spans="1:12" ht="15" customHeight="1">
      <c r="A101" s="47"/>
      <c r="B101" s="483" t="s">
        <v>69</v>
      </c>
      <c r="C101" s="483"/>
      <c r="D101" s="483"/>
      <c r="E101" s="483"/>
      <c r="F101" s="485" t="s">
        <v>68</v>
      </c>
      <c r="G101" s="485"/>
      <c r="H101" s="485"/>
      <c r="I101" s="485"/>
      <c r="J101" s="485"/>
      <c r="K101" s="485"/>
      <c r="L101" s="485"/>
    </row>
    <row r="102" spans="1:12" ht="15" customHeight="1">
      <c r="A102" s="47"/>
      <c r="C102" s="82"/>
      <c r="D102" s="82"/>
      <c r="E102" s="474" t="s">
        <v>67</v>
      </c>
      <c r="F102" s="475"/>
      <c r="G102" s="475"/>
      <c r="H102" s="475"/>
      <c r="I102" s="476"/>
      <c r="J102" s="48"/>
      <c r="K102" s="88"/>
      <c r="L102" s="88"/>
    </row>
    <row r="103" spans="1:12" ht="15" customHeight="1">
      <c r="A103" s="47"/>
      <c r="B103" s="88"/>
      <c r="C103" s="82"/>
      <c r="D103" s="82"/>
      <c r="E103" s="477"/>
      <c r="F103" s="478"/>
      <c r="G103" s="478"/>
      <c r="H103" s="478"/>
      <c r="I103" s="479"/>
      <c r="J103" s="48"/>
      <c r="K103" s="88"/>
      <c r="L103" s="88"/>
    </row>
    <row r="104" spans="1:12" ht="15" customHeight="1">
      <c r="A104" s="47"/>
      <c r="B104" s="88"/>
      <c r="C104" s="82"/>
      <c r="D104" s="82"/>
      <c r="E104" s="477"/>
      <c r="F104" s="478"/>
      <c r="G104" s="478"/>
      <c r="H104" s="478"/>
      <c r="I104" s="479"/>
      <c r="J104" s="48"/>
      <c r="K104" s="88"/>
      <c r="L104" s="88"/>
    </row>
    <row r="105" spans="1:12" ht="15" customHeight="1">
      <c r="A105" s="47"/>
      <c r="B105" s="88"/>
      <c r="C105" s="82"/>
      <c r="D105" s="82"/>
      <c r="E105" s="477"/>
      <c r="F105" s="478"/>
      <c r="G105" s="478"/>
      <c r="H105" s="478"/>
      <c r="I105" s="479"/>
      <c r="J105" s="48"/>
      <c r="K105" s="88"/>
      <c r="L105" s="88"/>
    </row>
    <row r="106" spans="1:12" ht="15" customHeight="1">
      <c r="A106" s="47"/>
      <c r="B106" s="88"/>
      <c r="C106" s="82"/>
      <c r="D106" s="82"/>
      <c r="E106" s="477"/>
      <c r="F106" s="478"/>
      <c r="G106" s="478"/>
      <c r="H106" s="478"/>
      <c r="I106" s="479"/>
      <c r="J106" s="48"/>
      <c r="K106" s="88"/>
      <c r="L106" s="88"/>
    </row>
    <row r="107" spans="1:12" ht="15" customHeight="1">
      <c r="A107" s="47"/>
      <c r="B107" s="88"/>
      <c r="C107" s="82"/>
      <c r="D107" s="82"/>
      <c r="E107" s="477"/>
      <c r="F107" s="478"/>
      <c r="G107" s="478"/>
      <c r="H107" s="478"/>
      <c r="I107" s="479"/>
      <c r="J107" s="48"/>
      <c r="K107" s="88"/>
      <c r="L107" s="88"/>
    </row>
    <row r="108" spans="1:12" ht="15" customHeight="1">
      <c r="A108" s="47"/>
      <c r="B108" s="88"/>
      <c r="C108" s="82"/>
      <c r="D108" s="82"/>
      <c r="E108" s="477"/>
      <c r="F108" s="478"/>
      <c r="G108" s="478"/>
      <c r="H108" s="478"/>
      <c r="I108" s="479"/>
      <c r="J108" s="48"/>
      <c r="K108" s="88"/>
      <c r="L108" s="88"/>
    </row>
    <row r="109" spans="1:12" ht="15" customHeight="1">
      <c r="A109" s="47"/>
      <c r="B109" s="88"/>
      <c r="C109" s="82"/>
      <c r="D109" s="82"/>
      <c r="E109" s="477"/>
      <c r="F109" s="478"/>
      <c r="G109" s="478"/>
      <c r="H109" s="478"/>
      <c r="I109" s="479"/>
      <c r="J109" s="48"/>
      <c r="K109" s="88"/>
      <c r="L109" s="88"/>
    </row>
    <row r="110" spans="1:12" ht="15" customHeight="1">
      <c r="A110" s="47"/>
      <c r="B110" s="88"/>
      <c r="C110" s="82"/>
      <c r="D110" s="82"/>
      <c r="E110" s="477"/>
      <c r="F110" s="478"/>
      <c r="G110" s="478"/>
      <c r="H110" s="478"/>
      <c r="I110" s="479"/>
      <c r="J110" s="48"/>
      <c r="K110" s="88"/>
      <c r="L110" s="88"/>
    </row>
    <row r="111" spans="1:12" ht="15" customHeight="1">
      <c r="A111" s="47"/>
      <c r="B111" s="88"/>
      <c r="C111" s="82"/>
      <c r="D111" s="82"/>
      <c r="E111" s="477"/>
      <c r="F111" s="478"/>
      <c r="G111" s="478"/>
      <c r="H111" s="478"/>
      <c r="I111" s="479"/>
      <c r="J111" s="48"/>
      <c r="K111" s="88"/>
      <c r="L111" s="88"/>
    </row>
    <row r="112" spans="1:12" ht="15" customHeight="1">
      <c r="A112" s="47"/>
      <c r="B112" s="88"/>
      <c r="C112" s="82"/>
      <c r="D112" s="82"/>
      <c r="E112" s="477"/>
      <c r="F112" s="478"/>
      <c r="G112" s="478"/>
      <c r="H112" s="478"/>
      <c r="I112" s="479"/>
      <c r="J112" s="48"/>
      <c r="K112" s="88"/>
      <c r="L112" s="88"/>
    </row>
    <row r="113" spans="1:12" ht="15" customHeight="1">
      <c r="A113" s="47"/>
      <c r="B113" s="88"/>
      <c r="C113" s="82"/>
      <c r="D113" s="82"/>
      <c r="E113" s="477"/>
      <c r="F113" s="478"/>
      <c r="G113" s="478"/>
      <c r="H113" s="478"/>
      <c r="I113" s="479"/>
      <c r="J113" s="48"/>
      <c r="K113" s="88"/>
      <c r="L113" s="88"/>
    </row>
    <row r="114" spans="1:12" ht="15" customHeight="1">
      <c r="A114" s="47"/>
      <c r="B114" s="88"/>
      <c r="C114" s="82"/>
      <c r="D114" s="82"/>
      <c r="E114" s="477"/>
      <c r="F114" s="478"/>
      <c r="G114" s="478"/>
      <c r="H114" s="478"/>
      <c r="I114" s="479"/>
      <c r="J114" s="48"/>
      <c r="K114" s="88"/>
      <c r="L114" s="88"/>
    </row>
    <row r="115" spans="1:12" ht="15" customHeight="1">
      <c r="A115" s="47"/>
      <c r="B115" s="88"/>
      <c r="C115" s="82"/>
      <c r="D115" s="82"/>
      <c r="E115" s="477"/>
      <c r="F115" s="478"/>
      <c r="G115" s="478"/>
      <c r="H115" s="478"/>
      <c r="I115" s="479"/>
      <c r="J115" s="48"/>
      <c r="K115" s="88"/>
      <c r="L115" s="88"/>
    </row>
    <row r="116" spans="1:12" ht="15" customHeight="1">
      <c r="A116" s="47"/>
      <c r="B116" s="88"/>
      <c r="C116" s="82"/>
      <c r="D116" s="82"/>
      <c r="E116" s="480"/>
      <c r="F116" s="481"/>
      <c r="G116" s="481"/>
      <c r="H116" s="481"/>
      <c r="I116" s="482"/>
      <c r="J116" s="48"/>
      <c r="K116" s="88"/>
      <c r="L116" s="88"/>
    </row>
    <row r="117" spans="1:12" ht="15" customHeight="1">
      <c r="A117" s="47"/>
      <c r="B117" s="48"/>
      <c r="C117" s="48"/>
      <c r="D117" s="48"/>
      <c r="E117" s="48"/>
      <c r="F117" s="48"/>
      <c r="G117" s="48"/>
      <c r="H117" s="48"/>
      <c r="I117" s="48"/>
      <c r="J117" s="48"/>
      <c r="K117" s="48"/>
      <c r="L117" s="48"/>
    </row>
  </sheetData>
  <sheetProtection algorithmName="SHA-512" hashValue="ec7shfBW+nyj0ALf5eS7/5KdBaG8KzzaLQ4/8gesHqT0aD52WBETSBMctrAZgopkXqc6Ad8G2TIxTe6IfKq9QQ==" saltValue="njUU++UR1Kn1Bun+pfyCvA==" spinCount="100000" sheet="1" formatCells="0" formatColumns="0" formatRows="0" selectLockedCells="1"/>
  <mergeCells count="28">
    <mergeCell ref="O2:O3"/>
    <mergeCell ref="J5:L5"/>
    <mergeCell ref="O14:O16"/>
    <mergeCell ref="O55:O56"/>
    <mergeCell ref="O62:O64"/>
    <mergeCell ref="A4:L4"/>
    <mergeCell ref="I11:L11"/>
    <mergeCell ref="E55:L56"/>
    <mergeCell ref="E58:L59"/>
    <mergeCell ref="E62:L64"/>
    <mergeCell ref="K6:L6"/>
    <mergeCell ref="G19:H19"/>
    <mergeCell ref="O73:O89"/>
    <mergeCell ref="M5:O7"/>
    <mergeCell ref="E68:I82"/>
    <mergeCell ref="E85:I99"/>
    <mergeCell ref="E102:I116"/>
    <mergeCell ref="B101:E101"/>
    <mergeCell ref="I13:L13"/>
    <mergeCell ref="F101:L101"/>
    <mergeCell ref="F84:L84"/>
    <mergeCell ref="F67:L67"/>
    <mergeCell ref="B17:F17"/>
    <mergeCell ref="B84:E84"/>
    <mergeCell ref="I14:L14"/>
    <mergeCell ref="B19:F19"/>
    <mergeCell ref="I12:L12"/>
    <mergeCell ref="O67:O71"/>
  </mergeCells>
  <phoneticPr fontId="4"/>
  <conditionalFormatting sqref="B60:D60">
    <cfRule type="cellIs" dxfId="126" priority="26" operator="equal">
      <formula>"（ない場合は「なし」と記入）"</formula>
    </cfRule>
  </conditionalFormatting>
  <conditionalFormatting sqref="F101">
    <cfRule type="cellIs" dxfId="125" priority="25" operator="equal">
      <formula>"（写真のキャプションを記入）"</formula>
    </cfRule>
  </conditionalFormatting>
  <conditionalFormatting sqref="F84">
    <cfRule type="cellIs" dxfId="124" priority="24" operator="equal">
      <formula>"（写真のキャプションを記入）"</formula>
    </cfRule>
  </conditionalFormatting>
  <conditionalFormatting sqref="F67">
    <cfRule type="cellIs" dxfId="123" priority="23" operator="equal">
      <formula>"（写真のキャプションを記入）"</formula>
    </cfRule>
  </conditionalFormatting>
  <conditionalFormatting sqref="B17:D17">
    <cfRule type="containsBlanks" dxfId="122" priority="22">
      <formula>LEN(TRIM(B17))=0</formula>
    </cfRule>
  </conditionalFormatting>
  <conditionalFormatting sqref="I11:K11">
    <cfRule type="expression" dxfId="121" priority="20">
      <formula>I11="参照シートに情報を貼りつけてください"</formula>
    </cfRule>
  </conditionalFormatting>
  <conditionalFormatting sqref="I12:K12">
    <cfRule type="expression" dxfId="120" priority="19">
      <formula>I12="参照シートに情報を貼りつけてください"</formula>
    </cfRule>
  </conditionalFormatting>
  <conditionalFormatting sqref="I13:K13">
    <cfRule type="expression" dxfId="119" priority="18">
      <formula>I13="参照シートに情報を貼りつけてください"</formula>
    </cfRule>
  </conditionalFormatting>
  <conditionalFormatting sqref="I14:J14">
    <cfRule type="expression" dxfId="118" priority="17">
      <formula>I14="参照シートに情報を貼りつけてください"</formula>
    </cfRule>
  </conditionalFormatting>
  <conditionalFormatting sqref="B19:D19 G19 K19:L19">
    <cfRule type="expression" dxfId="117" priority="16">
      <formula>$B$19="（　　　コース名　：　参照シートにデータを貼りつけてください　　　）　（　　　受付番号　：　参照シートにデータを貼りつけてください　　　）"</formula>
    </cfRule>
  </conditionalFormatting>
  <conditionalFormatting sqref="B17:F17">
    <cfRule type="expression" dxfId="116" priority="14">
      <formula>$B$17="(実施協定日)"</formula>
    </cfRule>
  </conditionalFormatting>
  <conditionalFormatting sqref="F67 F84 F101">
    <cfRule type="containsBlanks" dxfId="115" priority="13">
      <formula>LEN(TRIM(F67))=0</formula>
    </cfRule>
  </conditionalFormatting>
  <conditionalFormatting sqref="E55">
    <cfRule type="cellIs" dxfId="114" priority="12" operator="equal">
      <formula>"（ない場合は「なし」と記入）"</formula>
    </cfRule>
  </conditionalFormatting>
  <conditionalFormatting sqref="E55">
    <cfRule type="containsBlanks" dxfId="113" priority="11">
      <formula>LEN(TRIM(E55))=0</formula>
    </cfRule>
  </conditionalFormatting>
  <conditionalFormatting sqref="E58">
    <cfRule type="cellIs" dxfId="112" priority="10" operator="equal">
      <formula>"（ない場合は「なし」と記入）"</formula>
    </cfRule>
  </conditionalFormatting>
  <conditionalFormatting sqref="E58">
    <cfRule type="containsBlanks" dxfId="111" priority="9">
      <formula>LEN(TRIM(E58))=0</formula>
    </cfRule>
  </conditionalFormatting>
  <conditionalFormatting sqref="E62:E63">
    <cfRule type="cellIs" dxfId="110" priority="8" operator="equal">
      <formula>"（ない場合は「なし」と記入）"</formula>
    </cfRule>
  </conditionalFormatting>
  <conditionalFormatting sqref="E62:E63">
    <cfRule type="containsBlanks" dxfId="109" priority="7">
      <formula>LEN(TRIM(E62))=0</formula>
    </cfRule>
  </conditionalFormatting>
  <conditionalFormatting sqref="K6">
    <cfRule type="expression" dxfId="108" priority="87">
      <formula>$K$6="(終了報告日)"</formula>
    </cfRule>
    <cfRule type="containsBlanks" dxfId="107" priority="88">
      <formula>LEN(TRIM(K6))=0</formula>
    </cfRule>
  </conditionalFormatting>
  <conditionalFormatting sqref="G19">
    <cfRule type="expression" dxfId="106" priority="5">
      <formula>$G$19="参照シートに情報を貼りつけてください　）"</formula>
    </cfRule>
  </conditionalFormatting>
  <dataValidations count="3">
    <dataValidation type="date" imeMode="disabled" allowBlank="1" showInputMessage="1" showErrorMessage="1" prompt="実施協定日を_x000a_「YYYY/M/D」の_x000a_形式で入力すると_x000a_和暦で表示されます。" sqref="B17:F17" xr:uid="{1F2FC666-6889-4491-8763-B8CC1B1E8EB8}">
      <formula1>45017</formula1>
      <formula2>45366</formula2>
    </dataValidation>
    <dataValidation type="date" imeMode="disabled" allowBlank="1" showInputMessage="1" showErrorMessage="1" prompt="終了報告日を_x000a_「YYYY/M/D」の_x000a_形式で入力すると_x000a_和暦で表示されます。" sqref="K6:L6" xr:uid="{9D018A42-0E28-4219-8A99-68BA913241FE}">
      <formula1>45017</formula1>
      <formula2>45382</formula2>
    </dataValidation>
    <dataValidation imeMode="hiragana" allowBlank="1" showInputMessage="1" showErrorMessage="1" sqref="E55:L56 E58:L59 E62:L64" xr:uid="{FC4DA7ED-7EE1-4BC7-9388-DC58219C3C9E}"/>
  </dataValidations>
  <printOptions horizontalCentered="1"/>
  <pageMargins left="0.78740157480314965" right="0.78740157480314965" top="0.59055118110236227" bottom="0.39370078740157483" header="0" footer="0"/>
  <pageSetup paperSize="9" scale="82" fitToHeight="0" orientation="portrait" r:id="rId1"/>
  <rowBreaks count="2" manualBreakCount="2">
    <brk id="52" max="11" man="1"/>
    <brk id="65" max="7" man="1"/>
  </rowBreaks>
  <extLst>
    <ext xmlns:x14="http://schemas.microsoft.com/office/spreadsheetml/2009/9/main" uri="{78C0D931-6437-407d-A8EE-F0AAD7539E65}">
      <x14:conditionalFormattings>
        <x14:conditionalFormatting xmlns:xm="http://schemas.microsoft.com/office/excel/2006/main">
          <x14:cfRule type="expression" priority="4" id="{F26969BD-A49B-4310-8DD9-FBFB3D46AE8F}">
            <xm:f>様式の説明!$F$7&lt;&gt;1</xm:f>
            <x14:dxf>
              <font>
                <color theme="0"/>
              </font>
              <fill>
                <patternFill patternType="none">
                  <bgColor auto="1"/>
                </patternFill>
              </fill>
              <border>
                <left/>
                <right/>
                <top/>
                <bottom/>
                <vertical/>
                <horizontal/>
              </border>
            </x14:dxf>
          </x14:cfRule>
          <xm:sqref>A66:L116 O73</xm:sqref>
        </x14:conditionalFormatting>
        <x14:conditionalFormatting xmlns:xm="http://schemas.microsoft.com/office/excel/2006/main">
          <x14:cfRule type="expression" priority="2" id="{B1903E00-2DF4-47AD-BD62-600EDCB4BB54}">
            <xm:f>様式の説明!$F$8="○"</xm:f>
            <x14:dxf>
              <font>
                <color theme="0"/>
              </font>
              <fill>
                <patternFill patternType="none">
                  <bgColor auto="1"/>
                </patternFill>
              </fill>
              <border>
                <left/>
                <right/>
                <top/>
                <bottom/>
                <vertical/>
                <horizontal/>
              </border>
            </x14:dxf>
          </x14:cfRule>
          <xm:sqref>O2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E4DCE-A598-4D8C-9045-D69EBCC39425}">
  <sheetPr codeName="Sheet1">
    <pageSetUpPr fitToPage="1"/>
  </sheetPr>
  <dimension ref="A1:O116"/>
  <sheetViews>
    <sheetView showGridLines="0" zoomScaleNormal="100" zoomScaleSheetLayoutView="100" workbookViewId="0"/>
  </sheetViews>
  <sheetFormatPr defaultRowHeight="14.4"/>
  <cols>
    <col min="1" max="1" width="2.08984375" customWidth="1"/>
    <col min="2" max="2" width="9.36328125" hidden="1" customWidth="1"/>
    <col min="3" max="3" width="1.26953125" hidden="1" customWidth="1"/>
    <col min="4" max="4" width="5.54296875" customWidth="1"/>
    <col min="5" max="5" width="10.54296875" customWidth="1"/>
    <col min="6" max="6" width="12.54296875" customWidth="1"/>
    <col min="7" max="7" width="29.54296875" customWidth="1"/>
    <col min="8" max="8" width="10.54296875" customWidth="1"/>
    <col min="9" max="9" width="22.54296875" customWidth="1"/>
    <col min="10" max="11" width="2.08984375" customWidth="1"/>
    <col min="12" max="12" width="2.54296875" customWidth="1"/>
  </cols>
  <sheetData>
    <row r="1" spans="1:15" ht="15" customHeight="1">
      <c r="A1" s="1"/>
      <c r="J1" s="63" t="str">
        <f>'【10-1】終了報告書'!L1</f>
        <v>Ver. 2301</v>
      </c>
      <c r="K1" s="63"/>
    </row>
    <row r="2" spans="1:15" ht="15" customHeight="1">
      <c r="J2" s="63" t="str">
        <f>"【様式10-2】"&amp;様式の説明!C7</f>
        <v>【様式10-2】※該当するプログラムを選択してください</v>
      </c>
      <c r="K2" s="63"/>
    </row>
    <row r="3" spans="1:15" ht="25.5" customHeight="1" thickBot="1">
      <c r="D3" s="509" t="s">
        <v>115</v>
      </c>
      <c r="E3" s="509"/>
      <c r="F3" s="509"/>
      <c r="G3" s="509"/>
      <c r="H3" s="509"/>
      <c r="I3" s="509"/>
      <c r="J3" s="509"/>
      <c r="K3" s="131"/>
    </row>
    <row r="4" spans="1:15" ht="18" customHeight="1" thickTop="1">
      <c r="A4" s="47"/>
      <c r="D4" s="512" t="s">
        <v>114</v>
      </c>
      <c r="E4" s="513"/>
      <c r="F4" s="525" t="str">
        <f>'【8-1】経理様式１'!C13</f>
        <v>参照シートに情報を貼りつけてください</v>
      </c>
      <c r="G4" s="526"/>
      <c r="H4" s="526"/>
      <c r="I4" s="526"/>
      <c r="J4" s="527"/>
      <c r="K4" s="168"/>
      <c r="L4" s="60"/>
    </row>
    <row r="5" spans="1:15" ht="18" customHeight="1">
      <c r="A5" s="47"/>
      <c r="D5" s="510" t="str">
        <f>IF(様式の説明!C7&lt;&gt;"","実施機関名","受入れ機関名")</f>
        <v>実施機関名</v>
      </c>
      <c r="E5" s="511"/>
      <c r="F5" s="507" t="str">
        <f>'【8-1】経理様式１'!C14</f>
        <v>参照シートに情報を貼りつけてください</v>
      </c>
      <c r="G5" s="508"/>
      <c r="H5" s="508"/>
      <c r="I5" s="508"/>
      <c r="J5" s="524"/>
      <c r="K5" s="168"/>
      <c r="L5" s="58"/>
    </row>
    <row r="6" spans="1:15" ht="18" customHeight="1">
      <c r="A6" s="47"/>
      <c r="D6" s="510" t="s">
        <v>153</v>
      </c>
      <c r="E6" s="511"/>
      <c r="F6" s="507" t="str">
        <f>IF(様式の説明!F7=0,"様式の説明シートでプログラムを選択してください",様式の説明!C7)</f>
        <v>様式の説明シートでプログラムを選択してください</v>
      </c>
      <c r="G6" s="508"/>
      <c r="H6" s="112" t="str">
        <f>IF(様式の説明!$F$7=1,"コース名","")</f>
        <v/>
      </c>
      <c r="I6" s="528" t="str">
        <f>IF(様式の説明!F7&lt;&gt;1,"",IF(参照シート!C7="","参照シートに情報を貼りつけてください",参照シート!C7))</f>
        <v/>
      </c>
      <c r="J6" s="529"/>
      <c r="K6" s="169"/>
      <c r="L6" s="58"/>
    </row>
    <row r="7" spans="1:15" ht="18" customHeight="1">
      <c r="A7" s="47"/>
      <c r="D7" s="514" t="s">
        <v>113</v>
      </c>
      <c r="E7" s="515"/>
      <c r="F7" s="113" t="s">
        <v>112</v>
      </c>
      <c r="G7" s="522" t="str">
        <f>TRIM(IF(AND(参照シート!C13="",参照シート!C14=""),"参照シートに情報を貼りつけてください",参照シート!C13&amp;"　"&amp;参照シート!C14))</f>
        <v>参照シートに情報を貼りつけてください</v>
      </c>
      <c r="H7" s="522"/>
      <c r="I7" s="522"/>
      <c r="J7" s="523"/>
      <c r="K7" s="119"/>
      <c r="L7" s="58"/>
      <c r="M7" s="51" t="s">
        <v>111</v>
      </c>
    </row>
    <row r="8" spans="1:15" ht="18" customHeight="1">
      <c r="A8" s="47"/>
      <c r="D8" s="514"/>
      <c r="E8" s="515"/>
      <c r="F8" s="113" t="s">
        <v>110</v>
      </c>
      <c r="G8" s="520" t="str">
        <f>IF(参照シート!C15="","参照シートに情報を貼りつけてください",参照シート!C15)</f>
        <v>参照シートに情報を貼りつけてください</v>
      </c>
      <c r="H8" s="520"/>
      <c r="I8" s="520"/>
      <c r="J8" s="521"/>
      <c r="K8" s="115"/>
      <c r="L8" s="58"/>
    </row>
    <row r="9" spans="1:15" ht="18" customHeight="1">
      <c r="A9" s="47"/>
      <c r="D9" s="514"/>
      <c r="E9" s="515"/>
      <c r="F9" s="113" t="s">
        <v>109</v>
      </c>
      <c r="G9" s="520" t="str">
        <f>IF(参照シート!C18="","参照シートに情報を貼りつけてください",参照シート!C18)</f>
        <v>参照シートに情報を貼りつけてください</v>
      </c>
      <c r="H9" s="520"/>
      <c r="I9" s="520"/>
      <c r="J9" s="521"/>
      <c r="K9" s="115"/>
      <c r="L9" s="58"/>
    </row>
    <row r="10" spans="1:15" ht="18" customHeight="1" thickBot="1">
      <c r="A10" s="47"/>
      <c r="D10" s="516"/>
      <c r="E10" s="517"/>
      <c r="F10" s="114" t="s">
        <v>108</v>
      </c>
      <c r="G10" s="518" t="str">
        <f>IF(参照シート!C19="","参照シートに情報を貼りつけてください",参照シート!C19)</f>
        <v>参照シートに情報を貼りつけてください</v>
      </c>
      <c r="H10" s="518"/>
      <c r="I10" s="518"/>
      <c r="J10" s="519"/>
      <c r="K10" s="115"/>
      <c r="L10" s="56"/>
      <c r="O10" s="64"/>
    </row>
    <row r="11" spans="1:15" ht="15" customHeight="1" thickTop="1">
      <c r="A11" s="115"/>
      <c r="B11" s="115"/>
      <c r="C11" s="115"/>
      <c r="D11" s="115"/>
      <c r="E11" s="115"/>
      <c r="F11" s="115"/>
      <c r="G11" s="115"/>
      <c r="H11" s="115"/>
      <c r="I11" s="115"/>
      <c r="J11" s="115"/>
      <c r="K11" s="115"/>
      <c r="L11" s="115"/>
    </row>
    <row r="12" spans="1:15" ht="15" customHeight="1">
      <c r="A12" s="115"/>
      <c r="B12" s="115"/>
      <c r="C12" s="115"/>
      <c r="D12" s="115" t="s">
        <v>155</v>
      </c>
      <c r="E12" s="115" t="s">
        <v>175</v>
      </c>
      <c r="F12" s="115"/>
      <c r="G12" s="115"/>
      <c r="H12" s="115"/>
      <c r="I12" s="115"/>
      <c r="J12" s="115"/>
      <c r="K12" s="115"/>
      <c r="L12" s="115"/>
    </row>
    <row r="13" spans="1:15" ht="15" customHeight="1">
      <c r="A13" s="115"/>
      <c r="B13" s="218">
        <v>0</v>
      </c>
      <c r="C13" s="116"/>
      <c r="D13" s="115"/>
      <c r="E13" s="115" t="s">
        <v>176</v>
      </c>
      <c r="F13" s="115"/>
      <c r="G13" s="115"/>
      <c r="H13" s="115"/>
      <c r="I13" s="115"/>
      <c r="J13" s="115"/>
      <c r="K13" s="115"/>
      <c r="L13" s="115"/>
    </row>
    <row r="14" spans="1:15" ht="15" customHeight="1">
      <c r="A14" s="115"/>
      <c r="B14" s="115"/>
      <c r="C14" s="115"/>
      <c r="D14" s="115"/>
      <c r="E14" s="115" t="s">
        <v>177</v>
      </c>
      <c r="F14" s="115"/>
      <c r="G14" s="115"/>
      <c r="H14" s="115"/>
      <c r="I14" s="115"/>
      <c r="J14" s="115"/>
      <c r="K14" s="115"/>
      <c r="L14" s="115"/>
    </row>
    <row r="15" spans="1:15" ht="15" customHeight="1">
      <c r="A15" s="115"/>
      <c r="B15" s="115"/>
      <c r="C15" s="115"/>
      <c r="D15" s="115"/>
      <c r="E15" s="115" t="s">
        <v>178</v>
      </c>
      <c r="F15" s="115"/>
      <c r="G15" s="115"/>
      <c r="H15" s="115"/>
      <c r="I15" s="115"/>
      <c r="J15" s="115"/>
      <c r="K15" s="115"/>
      <c r="L15" s="115"/>
    </row>
    <row r="16" spans="1:15" ht="15" customHeight="1">
      <c r="A16" s="115"/>
      <c r="B16" s="115"/>
      <c r="C16" s="115"/>
      <c r="D16" s="115"/>
      <c r="E16" s="115" t="s">
        <v>179</v>
      </c>
      <c r="F16" s="115"/>
      <c r="G16" s="115"/>
      <c r="H16" s="115"/>
      <c r="I16" s="115"/>
      <c r="J16" s="115"/>
      <c r="K16" s="115"/>
      <c r="L16" s="115"/>
    </row>
    <row r="17" spans="1:12" ht="15" customHeight="1">
      <c r="A17" s="115"/>
      <c r="B17" s="115"/>
      <c r="C17" s="115"/>
      <c r="D17" s="115"/>
      <c r="E17" s="115" t="s">
        <v>236</v>
      </c>
      <c r="F17" s="115"/>
      <c r="G17" s="530"/>
      <c r="H17" s="530"/>
      <c r="I17" s="530"/>
      <c r="J17" s="115" t="s">
        <v>233</v>
      </c>
      <c r="K17" s="115"/>
      <c r="L17" s="115"/>
    </row>
    <row r="18" spans="1:12" ht="15" customHeight="1">
      <c r="A18" s="115"/>
      <c r="B18" s="219" t="s">
        <v>273</v>
      </c>
      <c r="C18" s="115"/>
      <c r="D18" s="115"/>
      <c r="E18" s="115"/>
      <c r="F18" s="115"/>
      <c r="G18" s="115"/>
      <c r="H18" s="115"/>
      <c r="I18" s="115"/>
      <c r="J18" s="115"/>
      <c r="K18" s="115"/>
      <c r="L18" s="115"/>
    </row>
    <row r="19" spans="1:12" ht="15" customHeight="1">
      <c r="A19" s="115"/>
      <c r="B19" s="219">
        <f>COUNTIF(B20:B25,TRUE)</f>
        <v>0</v>
      </c>
      <c r="C19" s="115"/>
      <c r="D19" s="115" t="s">
        <v>156</v>
      </c>
      <c r="E19" s="115" t="s">
        <v>180</v>
      </c>
      <c r="F19" s="115"/>
      <c r="G19" s="115"/>
      <c r="H19" s="115"/>
      <c r="I19" s="115"/>
      <c r="J19" s="115"/>
      <c r="K19" s="115"/>
      <c r="L19" s="115"/>
    </row>
    <row r="20" spans="1:12" ht="15" customHeight="1">
      <c r="A20" s="115"/>
      <c r="B20" s="218" t="b">
        <v>0</v>
      </c>
      <c r="C20" s="116"/>
      <c r="D20" s="115"/>
      <c r="E20" s="115" t="s">
        <v>181</v>
      </c>
      <c r="F20" s="115"/>
      <c r="G20" s="115"/>
      <c r="H20" s="115"/>
      <c r="I20" s="115"/>
      <c r="J20" s="115"/>
      <c r="K20" s="115"/>
      <c r="L20" s="115"/>
    </row>
    <row r="21" spans="1:12" ht="15" customHeight="1">
      <c r="A21" s="115"/>
      <c r="B21" s="218" t="b">
        <v>0</v>
      </c>
      <c r="C21" s="116"/>
      <c r="D21" s="115"/>
      <c r="E21" s="115" t="s">
        <v>182</v>
      </c>
      <c r="F21" s="115"/>
      <c r="G21" s="115"/>
      <c r="H21" s="115"/>
      <c r="I21" s="115"/>
      <c r="J21" s="115"/>
      <c r="K21" s="115"/>
      <c r="L21" s="115"/>
    </row>
    <row r="22" spans="1:12" ht="15" customHeight="1">
      <c r="A22" s="115"/>
      <c r="B22" s="218" t="b">
        <v>0</v>
      </c>
      <c r="C22" s="116"/>
      <c r="D22" s="115"/>
      <c r="E22" s="115" t="s">
        <v>183</v>
      </c>
      <c r="F22" s="115"/>
      <c r="G22" s="115"/>
      <c r="H22" s="115"/>
      <c r="I22" s="115"/>
      <c r="J22" s="115"/>
      <c r="K22" s="115"/>
      <c r="L22" s="115"/>
    </row>
    <row r="23" spans="1:12" ht="15" customHeight="1">
      <c r="A23" s="115"/>
      <c r="B23" s="218" t="b">
        <v>0</v>
      </c>
      <c r="C23" s="116"/>
      <c r="D23" s="115"/>
      <c r="E23" s="115" t="s">
        <v>184</v>
      </c>
      <c r="F23" s="115"/>
      <c r="G23" s="115"/>
      <c r="H23" s="115"/>
      <c r="I23" s="115"/>
      <c r="J23" s="115"/>
      <c r="K23" s="115"/>
      <c r="L23" s="115"/>
    </row>
    <row r="24" spans="1:12" ht="15" customHeight="1">
      <c r="A24" s="115"/>
      <c r="B24" s="218" t="b">
        <v>0</v>
      </c>
      <c r="C24" s="116"/>
      <c r="D24" s="115"/>
      <c r="E24" s="115" t="s">
        <v>185</v>
      </c>
      <c r="F24" s="115"/>
      <c r="G24" s="115"/>
      <c r="H24" s="115"/>
      <c r="I24" s="115"/>
      <c r="J24" s="115"/>
      <c r="K24" s="115"/>
      <c r="L24" s="115"/>
    </row>
    <row r="25" spans="1:12" ht="15" customHeight="1">
      <c r="A25" s="115"/>
      <c r="B25" s="218" t="b">
        <v>0</v>
      </c>
      <c r="C25" s="116"/>
      <c r="D25" s="115"/>
      <c r="E25" s="115" t="s">
        <v>237</v>
      </c>
      <c r="F25" s="115"/>
      <c r="G25" s="530"/>
      <c r="H25" s="530"/>
      <c r="I25" s="530"/>
      <c r="J25" s="115" t="s">
        <v>106</v>
      </c>
      <c r="K25" s="115"/>
      <c r="L25" s="115"/>
    </row>
    <row r="26" spans="1:12" ht="15" customHeight="1">
      <c r="A26" s="115"/>
      <c r="B26" s="115"/>
      <c r="C26" s="115"/>
      <c r="D26" s="117"/>
      <c r="E26" s="118"/>
      <c r="F26" s="118"/>
      <c r="G26" s="118"/>
      <c r="H26" s="118"/>
      <c r="I26" s="118"/>
      <c r="J26" s="115"/>
      <c r="K26" s="115"/>
      <c r="L26" s="115"/>
    </row>
    <row r="27" spans="1:12" ht="15" customHeight="1">
      <c r="A27" s="115"/>
      <c r="B27" s="115"/>
      <c r="C27" s="115"/>
      <c r="D27" s="115" t="s">
        <v>157</v>
      </c>
      <c r="E27" s="115" t="s">
        <v>231</v>
      </c>
      <c r="F27" s="115"/>
      <c r="G27" s="115"/>
      <c r="H27" s="115"/>
      <c r="I27" s="115"/>
      <c r="J27" s="115"/>
      <c r="K27" s="115"/>
      <c r="L27" s="115"/>
    </row>
    <row r="28" spans="1:12" ht="15" customHeight="1">
      <c r="A28" s="115"/>
      <c r="B28" s="218">
        <v>0</v>
      </c>
      <c r="C28" s="116"/>
      <c r="D28" s="115"/>
      <c r="E28" s="115" t="s">
        <v>187</v>
      </c>
      <c r="F28" s="115"/>
      <c r="G28" s="115"/>
      <c r="H28" s="115"/>
      <c r="I28" s="115"/>
      <c r="J28" s="115"/>
      <c r="K28" s="115"/>
      <c r="L28" s="115"/>
    </row>
    <row r="29" spans="1:12" ht="15" customHeight="1">
      <c r="A29" s="115"/>
      <c r="B29" s="219" t="s">
        <v>272</v>
      </c>
      <c r="C29" s="115"/>
      <c r="D29" s="115"/>
      <c r="E29" s="115" t="s">
        <v>188</v>
      </c>
      <c r="F29" s="115"/>
      <c r="G29" s="115"/>
      <c r="H29" s="115"/>
      <c r="I29" s="115"/>
      <c r="J29" s="115"/>
      <c r="K29" s="115"/>
      <c r="L29" s="115"/>
    </row>
    <row r="30" spans="1:12" ht="15" customHeight="1">
      <c r="A30" s="115"/>
      <c r="B30" s="219" t="str">
        <f>IF(OR(B28=1,B28=2),"要",IF(OR(B28=3,B28=4,B28=5),"不要","未回答"))</f>
        <v>未回答</v>
      </c>
      <c r="C30" s="115"/>
      <c r="D30" s="115"/>
      <c r="E30" s="115" t="s">
        <v>105</v>
      </c>
      <c r="F30" s="115"/>
      <c r="G30" s="115"/>
      <c r="H30" s="115"/>
      <c r="I30" s="115"/>
      <c r="J30" s="115"/>
      <c r="K30" s="115"/>
      <c r="L30" s="115"/>
    </row>
    <row r="31" spans="1:12" ht="15" customHeight="1">
      <c r="A31" s="115"/>
      <c r="B31" s="219" t="s">
        <v>277</v>
      </c>
      <c r="C31" s="115"/>
      <c r="D31" s="115"/>
      <c r="E31" s="115" t="s">
        <v>200</v>
      </c>
      <c r="F31" s="115"/>
      <c r="G31" s="115"/>
      <c r="H31" s="115"/>
      <c r="I31" s="115"/>
      <c r="J31" s="115"/>
      <c r="K31" s="115"/>
      <c r="L31" s="115"/>
    </row>
    <row r="32" spans="1:12" ht="15" customHeight="1">
      <c r="A32" s="115"/>
      <c r="B32" s="219" t="str">
        <f>IF(OR(B28=4,B28=5),"要",IF(OR(B28=1,B28=2,B28=3),"不要","未回答"))</f>
        <v>未回答</v>
      </c>
      <c r="C32" s="115"/>
      <c r="D32" s="115"/>
      <c r="E32" s="115" t="s">
        <v>201</v>
      </c>
      <c r="F32" s="115"/>
      <c r="G32" s="115"/>
      <c r="H32" s="115"/>
      <c r="I32" s="115"/>
      <c r="J32" s="115"/>
      <c r="K32" s="115"/>
      <c r="L32" s="115"/>
    </row>
    <row r="33" spans="1:12" ht="15" customHeight="1">
      <c r="A33" s="115"/>
      <c r="B33" s="219" t="s">
        <v>273</v>
      </c>
      <c r="C33" s="115"/>
      <c r="D33" s="532" t="str">
        <f>IF(AND(B30="不要",B34&lt;&gt;0),"　 ↓選択不要です。修正してください。",IF(AND(B30="要",B34=0),"　 ↓選択してください。",""))</f>
        <v/>
      </c>
      <c r="E33" s="532"/>
      <c r="F33" s="532"/>
      <c r="G33" s="115"/>
      <c r="H33" s="115"/>
      <c r="I33" s="115"/>
      <c r="J33" s="115"/>
      <c r="K33" s="115"/>
      <c r="L33" s="115"/>
    </row>
    <row r="34" spans="1:12" ht="15" customHeight="1">
      <c r="A34" s="115"/>
      <c r="B34" s="219">
        <f>COUNTIF(B35:B40,TRUE)</f>
        <v>0</v>
      </c>
      <c r="C34" s="115"/>
      <c r="D34" s="217" t="s">
        <v>158</v>
      </c>
      <c r="E34" s="217" t="s">
        <v>271</v>
      </c>
      <c r="F34" s="217"/>
      <c r="G34" s="217"/>
      <c r="H34" s="217"/>
      <c r="I34" s="217"/>
      <c r="J34" s="217"/>
      <c r="K34" s="217"/>
      <c r="L34" s="115"/>
    </row>
    <row r="35" spans="1:12" ht="15" customHeight="1">
      <c r="A35" s="115"/>
      <c r="B35" s="218" t="b">
        <v>0</v>
      </c>
      <c r="C35" s="116"/>
      <c r="D35" s="217"/>
      <c r="E35" s="217" t="s">
        <v>189</v>
      </c>
      <c r="F35" s="217"/>
      <c r="G35" s="217"/>
      <c r="H35" s="217"/>
      <c r="I35" s="217"/>
      <c r="J35" s="217"/>
      <c r="K35" s="217"/>
      <c r="L35" s="115"/>
    </row>
    <row r="36" spans="1:12" ht="15" customHeight="1">
      <c r="A36" s="115"/>
      <c r="B36" s="218" t="b">
        <v>0</v>
      </c>
      <c r="C36" s="116"/>
      <c r="D36" s="217"/>
      <c r="E36" s="217" t="s">
        <v>190</v>
      </c>
      <c r="F36" s="217"/>
      <c r="G36" s="217"/>
      <c r="H36" s="217"/>
      <c r="I36" s="217"/>
      <c r="J36" s="217"/>
      <c r="K36" s="217"/>
      <c r="L36" s="115"/>
    </row>
    <row r="37" spans="1:12" ht="15" customHeight="1">
      <c r="A37" s="115"/>
      <c r="B37" s="218" t="b">
        <v>0</v>
      </c>
      <c r="C37" s="116"/>
      <c r="D37" s="217"/>
      <c r="E37" s="217" t="s">
        <v>191</v>
      </c>
      <c r="F37" s="217"/>
      <c r="G37" s="217"/>
      <c r="H37" s="217"/>
      <c r="I37" s="217"/>
      <c r="J37" s="217"/>
      <c r="K37" s="217"/>
      <c r="L37" s="115"/>
    </row>
    <row r="38" spans="1:12" ht="15" customHeight="1">
      <c r="A38" s="115"/>
      <c r="B38" s="218" t="b">
        <v>0</v>
      </c>
      <c r="C38" s="116"/>
      <c r="D38" s="217"/>
      <c r="E38" s="217" t="s">
        <v>192</v>
      </c>
      <c r="F38" s="217"/>
      <c r="G38" s="217"/>
      <c r="H38" s="217"/>
      <c r="I38" s="217"/>
      <c r="J38" s="217"/>
      <c r="K38" s="217"/>
      <c r="L38" s="115"/>
    </row>
    <row r="39" spans="1:12" ht="15" customHeight="1">
      <c r="A39" s="115"/>
      <c r="B39" s="218" t="b">
        <v>0</v>
      </c>
      <c r="C39" s="116"/>
      <c r="D39" s="217"/>
      <c r="E39" s="217" t="s">
        <v>193</v>
      </c>
      <c r="F39" s="217"/>
      <c r="G39" s="217"/>
      <c r="H39" s="217"/>
      <c r="I39" s="217"/>
      <c r="J39" s="217"/>
      <c r="K39" s="217"/>
      <c r="L39" s="115"/>
    </row>
    <row r="40" spans="1:12" ht="15" customHeight="1">
      <c r="A40" s="115"/>
      <c r="B40" s="218" t="b">
        <v>0</v>
      </c>
      <c r="C40" s="116"/>
      <c r="D40" s="217"/>
      <c r="E40" s="217" t="s">
        <v>237</v>
      </c>
      <c r="F40" s="217"/>
      <c r="G40" s="531"/>
      <c r="H40" s="531"/>
      <c r="I40" s="531"/>
      <c r="J40" s="217" t="s">
        <v>106</v>
      </c>
      <c r="K40" s="217"/>
      <c r="L40" s="115"/>
    </row>
    <row r="41" spans="1:12" ht="15" customHeight="1">
      <c r="A41" s="115"/>
      <c r="B41" s="115"/>
      <c r="C41" s="115"/>
      <c r="D41" s="220" t="str">
        <f>IF(AND(B32="要",D43=""),"　 ↓記載をお願いします。ない場合は「なし」と入力してください。","")</f>
        <v/>
      </c>
      <c r="E41" s="118"/>
      <c r="F41" s="118"/>
      <c r="G41" s="118"/>
      <c r="H41" s="118"/>
      <c r="I41" s="118"/>
      <c r="J41" s="115"/>
      <c r="K41" s="115"/>
      <c r="L41" s="115"/>
    </row>
    <row r="42" spans="1:12" ht="15" customHeight="1">
      <c r="A42" s="115"/>
      <c r="B42" s="115"/>
      <c r="C42" s="115"/>
      <c r="D42" s="115" t="s">
        <v>194</v>
      </c>
      <c r="E42" s="115" t="s">
        <v>235</v>
      </c>
      <c r="F42" s="115"/>
      <c r="G42" s="115"/>
      <c r="H42" s="115"/>
      <c r="I42" s="115"/>
      <c r="J42" s="115"/>
      <c r="K42" s="115"/>
      <c r="L42" s="115"/>
    </row>
    <row r="43" spans="1:12" ht="15" customHeight="1">
      <c r="A43" s="115"/>
      <c r="B43" s="115"/>
      <c r="C43" s="115"/>
      <c r="D43" s="498"/>
      <c r="E43" s="499"/>
      <c r="F43" s="499"/>
      <c r="G43" s="499"/>
      <c r="H43" s="499"/>
      <c r="I43" s="499"/>
      <c r="J43" s="500"/>
      <c r="K43" s="130"/>
      <c r="L43" s="115"/>
    </row>
    <row r="44" spans="1:12" ht="15" customHeight="1">
      <c r="A44" s="115"/>
      <c r="B44" s="115"/>
      <c r="C44" s="115"/>
      <c r="D44" s="501"/>
      <c r="E44" s="502"/>
      <c r="F44" s="502"/>
      <c r="G44" s="502"/>
      <c r="H44" s="502"/>
      <c r="I44" s="502"/>
      <c r="J44" s="503"/>
      <c r="K44" s="130"/>
      <c r="L44" s="115"/>
    </row>
    <row r="45" spans="1:12" ht="15" customHeight="1">
      <c r="A45" s="115"/>
      <c r="B45" s="219" t="s">
        <v>278</v>
      </c>
      <c r="C45" s="115"/>
      <c r="D45" s="501"/>
      <c r="E45" s="502"/>
      <c r="F45" s="502"/>
      <c r="G45" s="502"/>
      <c r="H45" s="502"/>
      <c r="I45" s="502"/>
      <c r="J45" s="503"/>
      <c r="K45" s="130"/>
      <c r="L45" s="115"/>
    </row>
    <row r="46" spans="1:12" ht="15" customHeight="1">
      <c r="A46" s="115"/>
      <c r="B46" s="219" t="str">
        <f>IF(B30="未回答","未回答",IF(B30="不要","不要",IF(OR(B35=TRUE,B36=TRUE),"要","不要")))</f>
        <v>未回答</v>
      </c>
      <c r="C46" s="115"/>
      <c r="D46" s="504"/>
      <c r="E46" s="505"/>
      <c r="F46" s="505"/>
      <c r="G46" s="505"/>
      <c r="H46" s="505"/>
      <c r="I46" s="505"/>
      <c r="J46" s="506"/>
      <c r="K46" s="130"/>
      <c r="L46" s="115"/>
    </row>
    <row r="47" spans="1:12" ht="15" customHeight="1">
      <c r="A47" s="115"/>
      <c r="B47" s="115"/>
      <c r="C47" s="115"/>
      <c r="D47" s="220" t="str">
        <f>IF(AND(B46="要",D50=""),"　 ↓記載をお願いします。ない場合は「なし」と入力してください。","")</f>
        <v/>
      </c>
      <c r="E47" s="118"/>
      <c r="F47" s="118"/>
      <c r="G47" s="118"/>
      <c r="H47" s="119"/>
      <c r="I47" s="119"/>
      <c r="J47" s="115"/>
      <c r="K47" s="115"/>
      <c r="L47" s="115"/>
    </row>
    <row r="48" spans="1:12" ht="15" customHeight="1">
      <c r="A48" s="115"/>
      <c r="B48" s="115"/>
      <c r="C48" s="115"/>
      <c r="D48" s="115" t="s">
        <v>195</v>
      </c>
      <c r="E48" s="115" t="s">
        <v>251</v>
      </c>
      <c r="F48" s="115"/>
      <c r="G48" s="115"/>
      <c r="H48" s="115"/>
      <c r="I48" s="115"/>
      <c r="J48" s="115"/>
      <c r="K48" s="115"/>
      <c r="L48" s="115"/>
    </row>
    <row r="49" spans="1:12" ht="15" customHeight="1">
      <c r="A49" s="115"/>
      <c r="B49" s="115"/>
      <c r="C49" s="115"/>
      <c r="D49" s="115"/>
      <c r="E49" s="115" t="s">
        <v>234</v>
      </c>
      <c r="F49" s="115"/>
      <c r="G49" s="115"/>
      <c r="H49" s="115"/>
      <c r="I49" s="115"/>
      <c r="J49" s="115"/>
      <c r="K49" s="115"/>
      <c r="L49" s="115"/>
    </row>
    <row r="50" spans="1:12" ht="15" customHeight="1">
      <c r="A50" s="115"/>
      <c r="B50" s="115"/>
      <c r="C50" s="115"/>
      <c r="D50" s="498"/>
      <c r="E50" s="499"/>
      <c r="F50" s="499"/>
      <c r="G50" s="499"/>
      <c r="H50" s="499"/>
      <c r="I50" s="499"/>
      <c r="J50" s="500"/>
      <c r="K50" s="130"/>
      <c r="L50" s="115"/>
    </row>
    <row r="51" spans="1:12" ht="15" customHeight="1">
      <c r="A51" s="115"/>
      <c r="B51" s="115"/>
      <c r="C51" s="115"/>
      <c r="D51" s="501"/>
      <c r="E51" s="502"/>
      <c r="F51" s="502"/>
      <c r="G51" s="502"/>
      <c r="H51" s="502"/>
      <c r="I51" s="502"/>
      <c r="J51" s="503"/>
      <c r="K51" s="130"/>
      <c r="L51" s="115"/>
    </row>
    <row r="52" spans="1:12" ht="15" customHeight="1">
      <c r="A52" s="115"/>
      <c r="B52" s="115"/>
      <c r="C52" s="115"/>
      <c r="D52" s="501"/>
      <c r="E52" s="502"/>
      <c r="F52" s="502"/>
      <c r="G52" s="502"/>
      <c r="H52" s="502"/>
      <c r="I52" s="502"/>
      <c r="J52" s="503"/>
      <c r="K52" s="130"/>
      <c r="L52" s="115"/>
    </row>
    <row r="53" spans="1:12" ht="15" customHeight="1">
      <c r="A53" s="115"/>
      <c r="B53" s="115"/>
      <c r="C53" s="115"/>
      <c r="D53" s="504"/>
      <c r="E53" s="505"/>
      <c r="F53" s="505"/>
      <c r="G53" s="505"/>
      <c r="H53" s="505"/>
      <c r="I53" s="505"/>
      <c r="J53" s="506"/>
      <c r="K53" s="130"/>
      <c r="L53" s="115"/>
    </row>
    <row r="54" spans="1:12" ht="15" customHeight="1">
      <c r="A54" s="115"/>
      <c r="B54" s="115"/>
      <c r="C54" s="115"/>
      <c r="D54" s="119"/>
      <c r="E54" s="119"/>
      <c r="F54" s="119"/>
      <c r="G54" s="119"/>
      <c r="H54" s="119"/>
      <c r="I54" s="119"/>
      <c r="J54" s="115"/>
      <c r="K54" s="115"/>
      <c r="L54" s="115"/>
    </row>
    <row r="55" spans="1:12" ht="15" customHeight="1">
      <c r="A55" s="115"/>
      <c r="B55" s="115"/>
      <c r="C55" s="115"/>
      <c r="D55" s="115" t="s">
        <v>196</v>
      </c>
      <c r="E55" s="115" t="s">
        <v>197</v>
      </c>
      <c r="F55" s="115"/>
      <c r="G55" s="115"/>
      <c r="H55" s="115"/>
      <c r="I55" s="115"/>
      <c r="J55" s="115"/>
      <c r="K55" s="115"/>
      <c r="L55" s="115"/>
    </row>
    <row r="56" spans="1:12" ht="15" customHeight="1">
      <c r="A56" s="115"/>
      <c r="B56" s="218">
        <v>0</v>
      </c>
      <c r="C56" s="116"/>
      <c r="D56" s="115"/>
      <c r="E56" s="115" t="s">
        <v>198</v>
      </c>
      <c r="F56" s="115"/>
      <c r="G56" s="115"/>
      <c r="H56" s="115"/>
      <c r="I56" s="115"/>
      <c r="J56" s="115"/>
      <c r="K56" s="115"/>
      <c r="L56" s="115"/>
    </row>
    <row r="57" spans="1:12" ht="15" customHeight="1">
      <c r="A57" s="115"/>
      <c r="B57" s="219" t="s">
        <v>274</v>
      </c>
      <c r="C57" s="115"/>
      <c r="D57" s="115"/>
      <c r="E57" s="115" t="s">
        <v>199</v>
      </c>
      <c r="F57" s="115"/>
      <c r="G57" s="115"/>
      <c r="H57" s="115"/>
      <c r="I57" s="115"/>
      <c r="J57" s="115"/>
      <c r="K57" s="115"/>
      <c r="L57" s="115"/>
    </row>
    <row r="58" spans="1:12" ht="15" customHeight="1">
      <c r="A58" s="115"/>
      <c r="B58" s="219" t="str">
        <f>IF(OR(B56=1,B56=2),"要","不要")</f>
        <v>不要</v>
      </c>
      <c r="C58" s="115"/>
      <c r="D58" s="115"/>
      <c r="E58" s="115" t="s">
        <v>105</v>
      </c>
      <c r="F58" s="115"/>
      <c r="G58" s="115"/>
      <c r="H58" s="115"/>
      <c r="I58" s="115"/>
      <c r="J58" s="115"/>
      <c r="K58" s="115"/>
      <c r="L58" s="115"/>
    </row>
    <row r="59" spans="1:12" ht="15" customHeight="1">
      <c r="A59" s="115"/>
      <c r="B59" s="219" t="s">
        <v>275</v>
      </c>
      <c r="C59" s="115"/>
      <c r="D59" s="115"/>
      <c r="E59" s="115" t="s">
        <v>200</v>
      </c>
      <c r="F59" s="115"/>
      <c r="G59" s="115"/>
      <c r="H59" s="115"/>
      <c r="I59" s="115"/>
      <c r="J59" s="115"/>
      <c r="K59" s="115"/>
      <c r="L59" s="115"/>
    </row>
    <row r="60" spans="1:12" ht="15" customHeight="1">
      <c r="A60" s="115"/>
      <c r="B60" s="219" t="str">
        <f>IF(OR(B56=4,B56=5),"要","不要")</f>
        <v>不要</v>
      </c>
      <c r="C60" s="115"/>
      <c r="D60" s="115"/>
      <c r="E60" s="115" t="s">
        <v>201</v>
      </c>
      <c r="F60" s="115"/>
      <c r="G60" s="115"/>
      <c r="H60" s="115"/>
      <c r="I60" s="115"/>
      <c r="J60" s="115"/>
      <c r="K60" s="115"/>
      <c r="L60" s="115"/>
    </row>
    <row r="61" spans="1:12" ht="15" customHeight="1">
      <c r="A61" s="115"/>
      <c r="B61" s="219" t="s">
        <v>273</v>
      </c>
      <c r="C61" s="115"/>
      <c r="D61" s="220" t="str">
        <f>IF(AND(B58="不要",B62&lt;&gt;0),"　　 ↓選択不要です。修正してください。",IF(AND(B58="要",B62=0),"　　 ↓選択してください。",IF(AND(B58="要",B62&gt;1),"　　 ↓1つのみ選択してください。","")))</f>
        <v/>
      </c>
      <c r="E61" s="115"/>
      <c r="F61" s="115"/>
      <c r="G61" s="115"/>
      <c r="H61" s="115"/>
      <c r="I61" s="115"/>
      <c r="J61" s="115"/>
      <c r="K61" s="115"/>
      <c r="L61" s="115"/>
    </row>
    <row r="62" spans="1:12" ht="15" customHeight="1">
      <c r="A62" s="115"/>
      <c r="B62" s="219">
        <f>COUNTIF(B63:B67,TRUE)</f>
        <v>0</v>
      </c>
      <c r="C62" s="115"/>
      <c r="D62" s="115" t="s">
        <v>202</v>
      </c>
      <c r="E62" s="115" t="s">
        <v>281</v>
      </c>
      <c r="F62" s="115"/>
      <c r="G62" s="115"/>
      <c r="H62" s="115"/>
      <c r="I62" s="115"/>
      <c r="J62" s="115"/>
      <c r="K62" s="115"/>
      <c r="L62" s="115"/>
    </row>
    <row r="63" spans="1:12" ht="15" customHeight="1">
      <c r="A63" s="115"/>
      <c r="B63" s="218" t="b">
        <v>0</v>
      </c>
      <c r="C63" s="116"/>
      <c r="D63" s="115"/>
      <c r="E63" s="115" t="s">
        <v>203</v>
      </c>
      <c r="F63" s="115"/>
      <c r="G63" s="115"/>
      <c r="H63" s="115"/>
      <c r="I63" s="115"/>
      <c r="J63" s="115"/>
      <c r="K63" s="115"/>
      <c r="L63" s="115"/>
    </row>
    <row r="64" spans="1:12" ht="15" customHeight="1">
      <c r="A64" s="115"/>
      <c r="B64" s="218" t="b">
        <v>0</v>
      </c>
      <c r="C64" s="115"/>
      <c r="D64" s="115"/>
      <c r="E64" s="115" t="s">
        <v>204</v>
      </c>
      <c r="F64" s="115"/>
      <c r="G64" s="115"/>
      <c r="H64" s="115"/>
      <c r="I64" s="115"/>
      <c r="J64" s="115"/>
      <c r="K64" s="115"/>
      <c r="L64" s="115"/>
    </row>
    <row r="65" spans="1:12" ht="15" customHeight="1">
      <c r="A65" s="115"/>
      <c r="B65" s="218" t="b">
        <v>0</v>
      </c>
      <c r="C65" s="115"/>
      <c r="D65" s="115"/>
      <c r="E65" s="115" t="s">
        <v>205</v>
      </c>
      <c r="F65" s="115"/>
      <c r="G65" s="115"/>
      <c r="H65" s="115"/>
      <c r="I65" s="115"/>
      <c r="J65" s="115"/>
      <c r="K65" s="115"/>
      <c r="L65" s="115"/>
    </row>
    <row r="66" spans="1:12" ht="15" customHeight="1">
      <c r="A66" s="115"/>
      <c r="B66" s="218" t="b">
        <v>0</v>
      </c>
      <c r="C66" s="115"/>
      <c r="D66" s="115"/>
      <c r="E66" s="115" t="s">
        <v>206</v>
      </c>
      <c r="F66" s="115"/>
      <c r="G66" s="115"/>
      <c r="H66" s="115"/>
      <c r="I66" s="115"/>
      <c r="J66" s="115"/>
      <c r="K66" s="115"/>
      <c r="L66" s="115"/>
    </row>
    <row r="67" spans="1:12" ht="15" customHeight="1">
      <c r="A67" s="115"/>
      <c r="B67" s="218" t="b">
        <v>0</v>
      </c>
      <c r="C67" s="115"/>
      <c r="D67" s="115"/>
      <c r="E67" s="115" t="s">
        <v>236</v>
      </c>
      <c r="F67" s="115"/>
      <c r="G67" s="530"/>
      <c r="H67" s="530"/>
      <c r="I67" s="530"/>
      <c r="J67" s="115" t="s">
        <v>106</v>
      </c>
      <c r="K67" s="115"/>
      <c r="L67" s="115"/>
    </row>
    <row r="68" spans="1:12" ht="15" customHeight="1">
      <c r="A68" s="115"/>
      <c r="B68" s="219" t="s">
        <v>273</v>
      </c>
      <c r="C68" s="115"/>
      <c r="D68" s="220" t="str">
        <f>IF(AND(B60="不要",B69&lt;&gt;0),"　　 ↓選択不要です。修正してください。",IF(AND(B60="要",B69=0),"　　 ↓選択してください。",""))</f>
        <v/>
      </c>
      <c r="E68" s="115"/>
      <c r="F68" s="115"/>
      <c r="G68" s="115"/>
      <c r="H68" s="115"/>
      <c r="I68" s="115"/>
      <c r="J68" s="115"/>
      <c r="K68" s="115"/>
      <c r="L68" s="115"/>
    </row>
    <row r="69" spans="1:12" ht="15" customHeight="1">
      <c r="A69" s="115"/>
      <c r="B69" s="219">
        <f>COUNTIF(B70:B75,TRUE)</f>
        <v>0</v>
      </c>
      <c r="C69" s="115"/>
      <c r="D69" s="115" t="s">
        <v>207</v>
      </c>
      <c r="E69" s="115" t="s">
        <v>280</v>
      </c>
      <c r="F69" s="115"/>
      <c r="G69" s="115"/>
      <c r="H69" s="115"/>
      <c r="I69" s="115"/>
      <c r="J69" s="115"/>
      <c r="K69" s="115"/>
      <c r="L69" s="115"/>
    </row>
    <row r="70" spans="1:12" ht="15" customHeight="1">
      <c r="A70" s="115"/>
      <c r="B70" s="218" t="b">
        <v>0</v>
      </c>
      <c r="C70" s="116"/>
      <c r="D70" s="115"/>
      <c r="E70" s="115" t="s">
        <v>208</v>
      </c>
      <c r="F70" s="115"/>
      <c r="G70" s="115"/>
      <c r="H70" s="115"/>
      <c r="I70" s="115"/>
      <c r="J70" s="115"/>
      <c r="K70" s="115"/>
      <c r="L70" s="115"/>
    </row>
    <row r="71" spans="1:12" ht="15" customHeight="1">
      <c r="A71" s="115"/>
      <c r="B71" s="218" t="b">
        <v>0</v>
      </c>
      <c r="C71" s="116"/>
      <c r="D71" s="115"/>
      <c r="E71" s="115" t="s">
        <v>209</v>
      </c>
      <c r="F71" s="115"/>
      <c r="G71" s="115"/>
      <c r="H71" s="115"/>
      <c r="I71" s="115"/>
      <c r="J71" s="115"/>
      <c r="K71" s="115"/>
      <c r="L71" s="115"/>
    </row>
    <row r="72" spans="1:12" ht="15" customHeight="1">
      <c r="A72" s="115"/>
      <c r="B72" s="218" t="b">
        <v>0</v>
      </c>
      <c r="C72" s="116"/>
      <c r="D72" s="115"/>
      <c r="E72" s="115" t="s">
        <v>210</v>
      </c>
      <c r="F72" s="115"/>
      <c r="G72" s="115"/>
      <c r="H72" s="115"/>
      <c r="I72" s="115"/>
      <c r="J72" s="115"/>
      <c r="K72" s="115"/>
      <c r="L72" s="115"/>
    </row>
    <row r="73" spans="1:12" ht="15" customHeight="1">
      <c r="A73" s="115"/>
      <c r="B73" s="218" t="b">
        <v>0</v>
      </c>
      <c r="C73" s="116"/>
      <c r="D73" s="115"/>
      <c r="E73" s="115" t="s">
        <v>211</v>
      </c>
      <c r="F73" s="115"/>
      <c r="G73" s="115"/>
      <c r="H73" s="115"/>
      <c r="I73" s="115"/>
      <c r="J73" s="115"/>
      <c r="K73" s="115"/>
      <c r="L73" s="115"/>
    </row>
    <row r="74" spans="1:12" ht="15" customHeight="1">
      <c r="A74" s="115"/>
      <c r="B74" s="218" t="b">
        <v>0</v>
      </c>
      <c r="C74" s="116"/>
      <c r="D74" s="115"/>
      <c r="E74" s="115" t="s">
        <v>212</v>
      </c>
      <c r="F74" s="115"/>
      <c r="G74" s="115"/>
      <c r="H74" s="115"/>
      <c r="I74" s="115"/>
      <c r="J74" s="115"/>
      <c r="K74" s="115"/>
      <c r="L74" s="115"/>
    </row>
    <row r="75" spans="1:12" ht="15" customHeight="1">
      <c r="A75" s="115"/>
      <c r="B75" s="218" t="b">
        <v>0</v>
      </c>
      <c r="C75" s="116"/>
      <c r="D75" s="115"/>
      <c r="E75" s="115" t="s">
        <v>237</v>
      </c>
      <c r="F75" s="115"/>
      <c r="G75" s="530"/>
      <c r="H75" s="530"/>
      <c r="I75" s="530"/>
      <c r="J75" s="115" t="s">
        <v>106</v>
      </c>
      <c r="K75" s="115"/>
      <c r="L75" s="115"/>
    </row>
    <row r="76" spans="1:12" ht="15" customHeight="1">
      <c r="A76" s="115"/>
      <c r="B76" s="115"/>
      <c r="C76" s="115"/>
      <c r="D76" s="117"/>
      <c r="E76" s="117"/>
      <c r="F76" s="118"/>
      <c r="G76" s="118"/>
      <c r="H76" s="118"/>
      <c r="I76" s="118"/>
      <c r="J76" s="115"/>
      <c r="K76" s="115"/>
      <c r="L76" s="115"/>
    </row>
    <row r="77" spans="1:12" ht="15" customHeight="1">
      <c r="A77" s="115"/>
      <c r="B77" s="115"/>
      <c r="C77" s="115"/>
      <c r="D77" s="115" t="s">
        <v>214</v>
      </c>
      <c r="E77" s="115" t="s">
        <v>213</v>
      </c>
      <c r="F77" s="115"/>
      <c r="G77" s="115"/>
      <c r="H77" s="115"/>
      <c r="I77" s="115"/>
      <c r="J77" s="115"/>
      <c r="K77" s="115"/>
      <c r="L77" s="115"/>
    </row>
    <row r="78" spans="1:12" ht="15" customHeight="1">
      <c r="A78" s="115"/>
      <c r="B78" s="218">
        <v>0</v>
      </c>
      <c r="C78" s="116"/>
      <c r="D78" s="115"/>
      <c r="E78" s="115" t="s">
        <v>198</v>
      </c>
      <c r="F78" s="115"/>
      <c r="G78" s="115"/>
      <c r="H78" s="115"/>
      <c r="I78" s="115"/>
      <c r="J78" s="115"/>
      <c r="K78" s="115"/>
      <c r="L78" s="115"/>
    </row>
    <row r="79" spans="1:12" ht="15" customHeight="1">
      <c r="A79" s="115"/>
      <c r="B79" s="219" t="s">
        <v>276</v>
      </c>
      <c r="C79" s="115"/>
      <c r="D79" s="115"/>
      <c r="E79" s="115" t="s">
        <v>199</v>
      </c>
      <c r="F79" s="115"/>
      <c r="G79" s="115"/>
      <c r="H79" s="115"/>
      <c r="I79" s="115"/>
      <c r="J79" s="115"/>
      <c r="K79" s="115"/>
      <c r="L79" s="115"/>
    </row>
    <row r="80" spans="1:12" ht="15" customHeight="1">
      <c r="A80" s="115"/>
      <c r="B80" s="219" t="str">
        <f>IF(OR(B78=1,B78=2),"要","不要")</f>
        <v>不要</v>
      </c>
      <c r="C80" s="115"/>
      <c r="D80" s="115"/>
      <c r="E80" s="115" t="s">
        <v>105</v>
      </c>
      <c r="F80" s="115"/>
      <c r="G80" s="115"/>
      <c r="H80" s="115"/>
      <c r="I80" s="115"/>
      <c r="J80" s="115"/>
      <c r="K80" s="115"/>
      <c r="L80" s="115"/>
    </row>
    <row r="81" spans="1:12" ht="15" customHeight="1">
      <c r="A81" s="115"/>
      <c r="C81" s="115"/>
      <c r="D81" s="115"/>
      <c r="E81" s="115" t="s">
        <v>200</v>
      </c>
      <c r="F81" s="115"/>
      <c r="G81" s="115"/>
      <c r="H81" s="115"/>
      <c r="I81" s="115"/>
      <c r="J81" s="115"/>
      <c r="K81" s="115"/>
      <c r="L81" s="115"/>
    </row>
    <row r="82" spans="1:12" ht="15" customHeight="1">
      <c r="A82" s="115"/>
      <c r="C82" s="115"/>
      <c r="D82" s="115"/>
      <c r="E82" s="115" t="s">
        <v>201</v>
      </c>
      <c r="F82" s="115"/>
      <c r="G82" s="115"/>
      <c r="H82" s="115"/>
      <c r="I82" s="115"/>
      <c r="J82" s="115"/>
      <c r="K82" s="115"/>
      <c r="L82" s="115"/>
    </row>
    <row r="83" spans="1:12" ht="15" customHeight="1">
      <c r="A83" s="115"/>
      <c r="B83" s="219" t="s">
        <v>273</v>
      </c>
      <c r="C83" s="115"/>
      <c r="D83" s="220" t="str">
        <f>IF(AND(B80="不要",B84&lt;&gt;0),"　　 ↓選択不要です。",IF(AND(B80="要",B84=0),"　　 ↓選択してください。",IF(AND(B80="要",B84&gt;1),"　　 ↓1つのみ選択してください。","")))</f>
        <v/>
      </c>
      <c r="E83" s="115"/>
      <c r="F83" s="115"/>
      <c r="G83" s="115"/>
      <c r="H83" s="115"/>
      <c r="I83" s="115"/>
      <c r="J83" s="115"/>
      <c r="K83" s="115"/>
      <c r="L83" s="115"/>
    </row>
    <row r="84" spans="1:12" ht="15" customHeight="1">
      <c r="A84" s="115"/>
      <c r="B84" s="219">
        <f>COUNTIF(B85:B89,TRUE)</f>
        <v>0</v>
      </c>
      <c r="C84" s="115"/>
      <c r="D84" s="115" t="s">
        <v>215</v>
      </c>
      <c r="E84" s="115" t="s">
        <v>282</v>
      </c>
      <c r="F84" s="115"/>
      <c r="G84" s="115"/>
      <c r="H84" s="115"/>
      <c r="I84" s="115"/>
      <c r="J84" s="115"/>
      <c r="K84" s="115"/>
      <c r="L84" s="115"/>
    </row>
    <row r="85" spans="1:12" ht="15" customHeight="1">
      <c r="A85" s="115"/>
      <c r="B85" s="218" t="b">
        <v>0</v>
      </c>
      <c r="C85" s="116"/>
      <c r="D85" s="115"/>
      <c r="E85" s="115" t="s">
        <v>198</v>
      </c>
      <c r="F85" s="115"/>
      <c r="G85" s="115"/>
      <c r="H85" s="115"/>
      <c r="I85" s="115"/>
      <c r="J85" s="115"/>
      <c r="K85" s="115"/>
      <c r="L85" s="115"/>
    </row>
    <row r="86" spans="1:12" ht="15" customHeight="1">
      <c r="A86" s="115"/>
      <c r="B86" s="218" t="b">
        <v>0</v>
      </c>
      <c r="C86" s="115"/>
      <c r="D86" s="115"/>
      <c r="E86" s="115" t="s">
        <v>199</v>
      </c>
      <c r="F86" s="115"/>
      <c r="G86" s="115"/>
      <c r="H86" s="115"/>
      <c r="I86" s="115"/>
      <c r="J86" s="115"/>
      <c r="K86" s="115"/>
      <c r="L86" s="115"/>
    </row>
    <row r="87" spans="1:12" ht="15" customHeight="1">
      <c r="A87" s="115"/>
      <c r="B87" s="218" t="b">
        <v>0</v>
      </c>
      <c r="C87" s="115"/>
      <c r="D87" s="115"/>
      <c r="E87" s="115" t="s">
        <v>105</v>
      </c>
      <c r="F87" s="115"/>
      <c r="G87" s="115"/>
      <c r="H87" s="115"/>
      <c r="I87" s="115"/>
      <c r="J87" s="115"/>
      <c r="K87" s="115"/>
      <c r="L87" s="115"/>
    </row>
    <row r="88" spans="1:12" ht="15" customHeight="1">
      <c r="A88" s="115"/>
      <c r="B88" s="218" t="b">
        <v>0</v>
      </c>
      <c r="C88" s="115"/>
      <c r="D88" s="115"/>
      <c r="E88" s="115" t="s">
        <v>200</v>
      </c>
      <c r="F88" s="115"/>
      <c r="G88" s="115"/>
      <c r="H88" s="115"/>
      <c r="I88" s="115"/>
      <c r="J88" s="115"/>
      <c r="K88" s="115"/>
      <c r="L88" s="115"/>
    </row>
    <row r="89" spans="1:12" ht="15" customHeight="1">
      <c r="A89" s="115"/>
      <c r="B89" s="218" t="b">
        <v>0</v>
      </c>
      <c r="C89" s="115"/>
      <c r="D89" s="115"/>
      <c r="E89" s="115" t="s">
        <v>201</v>
      </c>
      <c r="F89" s="115"/>
      <c r="G89" s="115"/>
      <c r="H89" s="115"/>
      <c r="I89" s="115"/>
      <c r="J89" s="115"/>
      <c r="K89" s="115"/>
      <c r="L89" s="115"/>
    </row>
    <row r="90" spans="1:12" ht="15" customHeight="1">
      <c r="A90" s="115"/>
      <c r="B90" s="115"/>
      <c r="C90" s="115"/>
      <c r="D90" s="115"/>
      <c r="E90" s="115"/>
      <c r="F90" s="115"/>
      <c r="G90" s="115"/>
      <c r="H90" s="115"/>
      <c r="I90" s="115"/>
      <c r="J90" s="115"/>
      <c r="K90" s="115"/>
      <c r="L90" s="115"/>
    </row>
    <row r="91" spans="1:12" ht="15" customHeight="1">
      <c r="A91" s="115"/>
      <c r="B91" s="219" t="s">
        <v>279</v>
      </c>
      <c r="C91" s="115"/>
      <c r="D91" s="115" t="s">
        <v>216</v>
      </c>
      <c r="E91" s="115" t="s">
        <v>217</v>
      </c>
      <c r="F91" s="115"/>
      <c r="G91" s="115"/>
      <c r="H91" s="115"/>
      <c r="I91" s="115"/>
      <c r="J91" s="115"/>
      <c r="K91" s="115"/>
      <c r="L91" s="115"/>
    </row>
    <row r="92" spans="1:12" ht="15" customHeight="1">
      <c r="A92" s="115"/>
      <c r="B92" s="219" t="str">
        <f>IF(B80="不要","不要",IF(B84=0,"",IF(OR(B85=TRUE,B86=TRUE,B87=TRUE,B88=TRUE),"要","不要")))</f>
        <v>不要</v>
      </c>
      <c r="C92" s="115"/>
      <c r="D92" s="498"/>
      <c r="E92" s="499"/>
      <c r="F92" s="499"/>
      <c r="G92" s="499"/>
      <c r="H92" s="499"/>
      <c r="I92" s="499"/>
      <c r="J92" s="500"/>
      <c r="K92" s="130"/>
      <c r="L92" s="115"/>
    </row>
    <row r="93" spans="1:12" ht="15" customHeight="1">
      <c r="A93" s="115"/>
      <c r="B93" s="115"/>
      <c r="C93" s="115"/>
      <c r="D93" s="501"/>
      <c r="E93" s="502"/>
      <c r="F93" s="502"/>
      <c r="G93" s="502"/>
      <c r="H93" s="502"/>
      <c r="I93" s="502"/>
      <c r="J93" s="503"/>
      <c r="K93" s="130"/>
      <c r="L93" s="115"/>
    </row>
    <row r="94" spans="1:12" ht="15" customHeight="1">
      <c r="A94" s="115"/>
      <c r="B94" s="115"/>
      <c r="C94" s="115"/>
      <c r="D94" s="501"/>
      <c r="E94" s="502"/>
      <c r="F94" s="502"/>
      <c r="G94" s="502"/>
      <c r="H94" s="502"/>
      <c r="I94" s="502"/>
      <c r="J94" s="503"/>
      <c r="K94" s="130"/>
      <c r="L94" s="115"/>
    </row>
    <row r="95" spans="1:12" ht="15" customHeight="1">
      <c r="A95" s="115"/>
      <c r="B95" s="115"/>
      <c r="C95" s="115"/>
      <c r="D95" s="504"/>
      <c r="E95" s="505"/>
      <c r="F95" s="505"/>
      <c r="G95" s="505"/>
      <c r="H95" s="505"/>
      <c r="I95" s="505"/>
      <c r="J95" s="506"/>
      <c r="K95" s="130"/>
      <c r="L95" s="115"/>
    </row>
    <row r="96" spans="1:12" ht="15" customHeight="1">
      <c r="A96" s="115"/>
      <c r="B96" s="219" t="s">
        <v>273</v>
      </c>
      <c r="C96" s="115"/>
      <c r="D96" s="119"/>
      <c r="E96" s="119"/>
      <c r="F96" s="119"/>
      <c r="G96" s="119"/>
      <c r="H96" s="119"/>
      <c r="I96" s="119"/>
      <c r="J96" s="115"/>
      <c r="K96" s="115"/>
      <c r="L96" s="115"/>
    </row>
    <row r="97" spans="1:12" ht="15" customHeight="1">
      <c r="A97" s="115"/>
      <c r="B97" s="219">
        <f>COUNTIF(B98:B101,TRUE)</f>
        <v>0</v>
      </c>
      <c r="C97" s="115"/>
      <c r="D97" s="115" t="s">
        <v>218</v>
      </c>
      <c r="E97" s="115" t="s">
        <v>238</v>
      </c>
      <c r="F97" s="115"/>
      <c r="G97" s="115"/>
      <c r="H97" s="115"/>
      <c r="I97" s="115"/>
      <c r="J97" s="115"/>
      <c r="K97" s="115"/>
      <c r="L97" s="115"/>
    </row>
    <row r="98" spans="1:12" ht="15" customHeight="1">
      <c r="A98" s="115"/>
      <c r="B98" s="218" t="b">
        <v>0</v>
      </c>
      <c r="C98" s="116"/>
      <c r="D98" s="115"/>
      <c r="E98" s="115" t="s">
        <v>219</v>
      </c>
      <c r="F98" s="115"/>
      <c r="G98" s="115"/>
      <c r="H98" s="115"/>
      <c r="I98" s="115"/>
      <c r="J98" s="115"/>
      <c r="K98" s="115"/>
      <c r="L98" s="115"/>
    </row>
    <row r="99" spans="1:12" ht="15" customHeight="1">
      <c r="A99" s="115"/>
      <c r="B99" s="218" t="b">
        <v>0</v>
      </c>
      <c r="C99" s="116"/>
      <c r="D99" s="115"/>
      <c r="E99" s="115" t="s">
        <v>220</v>
      </c>
      <c r="F99" s="115"/>
      <c r="G99" s="115"/>
      <c r="H99" s="115"/>
      <c r="I99" s="115"/>
      <c r="J99" s="115"/>
      <c r="K99" s="115"/>
      <c r="L99" s="115"/>
    </row>
    <row r="100" spans="1:12" ht="15" customHeight="1">
      <c r="A100" s="115"/>
      <c r="B100" s="218" t="b">
        <v>0</v>
      </c>
      <c r="C100" s="116"/>
      <c r="D100" s="115"/>
      <c r="E100" s="115" t="s">
        <v>221</v>
      </c>
      <c r="F100" s="115"/>
      <c r="G100" s="115"/>
      <c r="H100" s="115"/>
      <c r="I100" s="115"/>
      <c r="J100" s="115"/>
      <c r="K100" s="115"/>
      <c r="L100" s="115"/>
    </row>
    <row r="101" spans="1:12" ht="15" customHeight="1">
      <c r="A101" s="115"/>
      <c r="B101" s="218" t="b">
        <v>0</v>
      </c>
      <c r="C101" s="116"/>
      <c r="D101" s="115"/>
      <c r="E101" s="115" t="s">
        <v>222</v>
      </c>
      <c r="F101" s="115"/>
      <c r="G101" s="115"/>
      <c r="H101" s="115"/>
      <c r="I101" s="115"/>
      <c r="J101" s="115"/>
      <c r="K101" s="115"/>
      <c r="L101" s="115"/>
    </row>
    <row r="102" spans="1:12" ht="15" customHeight="1">
      <c r="A102" s="115"/>
      <c r="B102" s="219" t="s">
        <v>273</v>
      </c>
      <c r="C102" s="115"/>
      <c r="D102" s="117"/>
      <c r="E102" s="117"/>
      <c r="F102" s="118"/>
      <c r="G102" s="118"/>
      <c r="H102" s="118"/>
      <c r="I102" s="118"/>
      <c r="J102" s="115"/>
      <c r="K102" s="115"/>
      <c r="L102" s="115"/>
    </row>
    <row r="103" spans="1:12" ht="15" customHeight="1">
      <c r="A103" s="115"/>
      <c r="B103" s="219">
        <f>COUNTIF(B104:B109,TRUE)</f>
        <v>0</v>
      </c>
      <c r="C103" s="115"/>
      <c r="D103" s="115" t="s">
        <v>223</v>
      </c>
      <c r="E103" s="115" t="s">
        <v>239</v>
      </c>
      <c r="F103" s="115"/>
      <c r="G103" s="115"/>
      <c r="H103" s="115"/>
      <c r="I103" s="115"/>
      <c r="J103" s="115"/>
      <c r="K103" s="115"/>
      <c r="L103" s="115"/>
    </row>
    <row r="104" spans="1:12" ht="15" customHeight="1">
      <c r="A104" s="115"/>
      <c r="B104" s="218" t="b">
        <v>0</v>
      </c>
      <c r="C104" s="116"/>
      <c r="D104" s="115"/>
      <c r="E104" s="115" t="s">
        <v>224</v>
      </c>
      <c r="F104" s="115"/>
      <c r="G104" s="115"/>
      <c r="H104" s="115"/>
      <c r="I104" s="115"/>
      <c r="J104" s="115"/>
      <c r="K104" s="115"/>
      <c r="L104" s="115"/>
    </row>
    <row r="105" spans="1:12" ht="15" customHeight="1">
      <c r="A105" s="115"/>
      <c r="B105" s="218" t="b">
        <v>0</v>
      </c>
      <c r="C105" s="116"/>
      <c r="D105" s="115"/>
      <c r="E105" s="115" t="s">
        <v>225</v>
      </c>
      <c r="F105" s="115"/>
      <c r="G105" s="115"/>
      <c r="H105" s="115"/>
      <c r="I105" s="115"/>
      <c r="J105" s="115"/>
      <c r="K105" s="115"/>
      <c r="L105" s="115"/>
    </row>
    <row r="106" spans="1:12" ht="15" customHeight="1">
      <c r="A106" s="115"/>
      <c r="B106" s="218" t="b">
        <v>0</v>
      </c>
      <c r="C106" s="116"/>
      <c r="D106" s="115"/>
      <c r="E106" s="115" t="s">
        <v>226</v>
      </c>
      <c r="F106" s="115"/>
      <c r="G106" s="115"/>
      <c r="H106" s="115"/>
      <c r="I106" s="115"/>
      <c r="J106" s="115"/>
      <c r="K106" s="115"/>
      <c r="L106" s="115"/>
    </row>
    <row r="107" spans="1:12" ht="15" customHeight="1">
      <c r="A107" s="115"/>
      <c r="B107" s="218" t="b">
        <v>0</v>
      </c>
      <c r="C107" s="116"/>
      <c r="D107" s="115"/>
      <c r="E107" s="115" t="s">
        <v>227</v>
      </c>
      <c r="F107" s="115"/>
      <c r="G107" s="115"/>
      <c r="H107" s="115"/>
      <c r="I107" s="115"/>
      <c r="J107" s="115"/>
      <c r="K107" s="115"/>
      <c r="L107" s="115"/>
    </row>
    <row r="108" spans="1:12" ht="15" customHeight="1">
      <c r="A108" s="115"/>
      <c r="B108" s="218" t="b">
        <v>0</v>
      </c>
      <c r="C108" s="116"/>
      <c r="D108" s="115"/>
      <c r="E108" s="115" t="s">
        <v>228</v>
      </c>
      <c r="F108" s="115"/>
      <c r="G108" s="115"/>
      <c r="H108" s="115"/>
      <c r="I108" s="115"/>
      <c r="J108" s="115"/>
      <c r="K108" s="115"/>
      <c r="L108" s="115"/>
    </row>
    <row r="109" spans="1:12" ht="15" customHeight="1">
      <c r="A109" s="115"/>
      <c r="B109" s="218" t="b">
        <v>0</v>
      </c>
      <c r="C109" s="116"/>
      <c r="D109" s="115"/>
      <c r="E109" s="115" t="s">
        <v>186</v>
      </c>
      <c r="F109" s="115"/>
      <c r="G109" s="115"/>
      <c r="H109" s="115"/>
      <c r="I109" s="115"/>
      <c r="J109" s="115"/>
      <c r="K109" s="115"/>
      <c r="L109" s="115"/>
    </row>
    <row r="110" spans="1:12" ht="15" customHeight="1">
      <c r="A110" s="115"/>
      <c r="B110" s="115"/>
      <c r="C110" s="115"/>
      <c r="D110" s="117" t="s">
        <v>107</v>
      </c>
      <c r="E110" s="530"/>
      <c r="F110" s="530"/>
      <c r="G110" s="530"/>
      <c r="H110" s="530"/>
      <c r="I110" s="530"/>
      <c r="J110" s="115" t="s">
        <v>106</v>
      </c>
      <c r="K110" s="115"/>
      <c r="L110" s="115"/>
    </row>
    <row r="111" spans="1:12" ht="15" customHeight="1">
      <c r="A111" s="115"/>
      <c r="B111" s="115"/>
      <c r="C111" s="115"/>
      <c r="D111" s="117"/>
      <c r="E111" s="117"/>
      <c r="F111" s="118"/>
      <c r="G111" s="118"/>
      <c r="H111" s="118"/>
      <c r="I111" s="118"/>
      <c r="J111" s="115"/>
      <c r="K111" s="115"/>
      <c r="L111" s="115"/>
    </row>
    <row r="112" spans="1:12" ht="15" customHeight="1">
      <c r="A112" s="115"/>
      <c r="B112" s="115"/>
      <c r="C112" s="115"/>
      <c r="D112" s="115" t="s">
        <v>230</v>
      </c>
      <c r="E112" s="115" t="s">
        <v>229</v>
      </c>
      <c r="F112" s="115"/>
      <c r="G112" s="115"/>
      <c r="H112" s="115"/>
      <c r="I112" s="115"/>
      <c r="J112" s="115"/>
      <c r="K112" s="115"/>
      <c r="L112" s="115"/>
    </row>
    <row r="113" spans="1:12" ht="15" customHeight="1">
      <c r="A113" s="115"/>
      <c r="B113" s="115"/>
      <c r="C113" s="115"/>
      <c r="D113" s="498" t="s">
        <v>252</v>
      </c>
      <c r="E113" s="499"/>
      <c r="F113" s="499"/>
      <c r="G113" s="499"/>
      <c r="H113" s="499"/>
      <c r="I113" s="499"/>
      <c r="J113" s="500"/>
      <c r="K113" s="130"/>
      <c r="L113" s="115"/>
    </row>
    <row r="114" spans="1:12" ht="15" customHeight="1">
      <c r="A114" s="115"/>
      <c r="B114" s="115"/>
      <c r="C114" s="115"/>
      <c r="D114" s="501"/>
      <c r="E114" s="502"/>
      <c r="F114" s="502"/>
      <c r="G114" s="502"/>
      <c r="H114" s="502"/>
      <c r="I114" s="502"/>
      <c r="J114" s="503"/>
      <c r="K114" s="130"/>
      <c r="L114" s="115"/>
    </row>
    <row r="115" spans="1:12" ht="15" customHeight="1">
      <c r="A115" s="115"/>
      <c r="B115" s="115"/>
      <c r="C115" s="115"/>
      <c r="D115" s="501"/>
      <c r="E115" s="502"/>
      <c r="F115" s="502"/>
      <c r="G115" s="502"/>
      <c r="H115" s="502"/>
      <c r="I115" s="502"/>
      <c r="J115" s="503"/>
      <c r="K115" s="130"/>
      <c r="L115" s="115"/>
    </row>
    <row r="116" spans="1:12" ht="15" customHeight="1">
      <c r="A116" s="115"/>
      <c r="B116" s="115"/>
      <c r="C116" s="115"/>
      <c r="D116" s="504"/>
      <c r="E116" s="505"/>
      <c r="F116" s="505"/>
      <c r="G116" s="505"/>
      <c r="H116" s="505"/>
      <c r="I116" s="505"/>
      <c r="J116" s="506"/>
      <c r="K116" s="130"/>
      <c r="L116" s="115"/>
    </row>
  </sheetData>
  <sheetProtection algorithmName="SHA-512" hashValue="Zk63+dtKgSeoYkd6IePW9kLTbET6aaDmm0EiGaRTH6wiC6m1J6L0tVsStPKFKzw/3A1m6x4G9B7lzv1/WioKSg==" saltValue="rAPbkpZnABx7MwQlrkTZzw==" spinCount="100000" sheet="1" formatCells="0" formatColumns="0" formatRows="0" selectLockedCells="1"/>
  <mergeCells count="24">
    <mergeCell ref="G75:I75"/>
    <mergeCell ref="D50:J53"/>
    <mergeCell ref="D43:J46"/>
    <mergeCell ref="G17:I17"/>
    <mergeCell ref="G25:I25"/>
    <mergeCell ref="G40:I40"/>
    <mergeCell ref="G67:I67"/>
    <mergeCell ref="D33:F33"/>
    <mergeCell ref="D92:J95"/>
    <mergeCell ref="D113:J116"/>
    <mergeCell ref="F6:G6"/>
    <mergeCell ref="D3:J3"/>
    <mergeCell ref="D6:E6"/>
    <mergeCell ref="D5:E5"/>
    <mergeCell ref="D4:E4"/>
    <mergeCell ref="D7:E10"/>
    <mergeCell ref="G10:J10"/>
    <mergeCell ref="G9:J9"/>
    <mergeCell ref="G8:J8"/>
    <mergeCell ref="G7:J7"/>
    <mergeCell ref="F5:J5"/>
    <mergeCell ref="F4:J4"/>
    <mergeCell ref="I6:J6"/>
    <mergeCell ref="E110:I110"/>
  </mergeCells>
  <phoneticPr fontId="4"/>
  <conditionalFormatting sqref="D113:D114">
    <cfRule type="expression" dxfId="103" priority="118">
      <formula>OR($D$113="",$D$113="特にない場合は「なし」と記入してください。")</formula>
    </cfRule>
  </conditionalFormatting>
  <conditionalFormatting sqref="D92:D93">
    <cfRule type="expression" dxfId="102" priority="38">
      <formula>AND($B$92="要",$D$92="")</formula>
    </cfRule>
  </conditionalFormatting>
  <conditionalFormatting sqref="F4">
    <cfRule type="expression" dxfId="101" priority="115">
      <formula>$F$4="参照シートに情報を貼りつけてください"</formula>
    </cfRule>
  </conditionalFormatting>
  <conditionalFormatting sqref="F5">
    <cfRule type="expression" dxfId="100" priority="114">
      <formula>$F$5="参照シートに情報を貼りつけてください"</formula>
    </cfRule>
  </conditionalFormatting>
  <conditionalFormatting sqref="F7:I7">
    <cfRule type="expression" dxfId="99" priority="111">
      <formula>$G$7="参照シートに情報を貼りつけてください"</formula>
    </cfRule>
  </conditionalFormatting>
  <conditionalFormatting sqref="F8:I8">
    <cfRule type="expression" dxfId="98" priority="110">
      <formula>$G$8="参照シートに情報を貼りつけてください"</formula>
    </cfRule>
  </conditionalFormatting>
  <conditionalFormatting sqref="F9:I9">
    <cfRule type="expression" dxfId="97" priority="109">
      <formula>$G$9="参照シートに情報を貼りつけてください"</formula>
    </cfRule>
  </conditionalFormatting>
  <conditionalFormatting sqref="F10:I10">
    <cfRule type="expression" dxfId="96" priority="108">
      <formula>$G$10="参照シートに情報を貼りつけてください"</formula>
    </cfRule>
  </conditionalFormatting>
  <conditionalFormatting sqref="I6">
    <cfRule type="expression" dxfId="95" priority="194">
      <formula>$I$6="参照シートに情報を貼りつけてください"</formula>
    </cfRule>
  </conditionalFormatting>
  <conditionalFormatting sqref="F6">
    <cfRule type="expression" dxfId="94" priority="107">
      <formula>$F$6="様式の説明シートでプログラムを選択してください"</formula>
    </cfRule>
  </conditionalFormatting>
  <conditionalFormatting sqref="E26">
    <cfRule type="expression" dxfId="93" priority="198">
      <formula>AND(#REF!=TRUE,E26="")</formula>
    </cfRule>
  </conditionalFormatting>
  <conditionalFormatting sqref="D41:G41 D43">
    <cfRule type="expression" dxfId="92" priority="99">
      <formula>$D$41="　 ↓記載をお願いします。ない場合は「なし」と入力してください。"</formula>
    </cfRule>
  </conditionalFormatting>
  <conditionalFormatting sqref="G67">
    <cfRule type="expression" dxfId="91" priority="96">
      <formula>AND($B$67=TRUE,G67="")</formula>
    </cfRule>
  </conditionalFormatting>
  <conditionalFormatting sqref="G75">
    <cfRule type="expression" dxfId="90" priority="95">
      <formula>AND($B$75=TRUE,$G$75="")</formula>
    </cfRule>
  </conditionalFormatting>
  <conditionalFormatting sqref="E110">
    <cfRule type="expression" dxfId="89" priority="93">
      <formula>AND($B$109=TRUE,$E$110="")</formula>
    </cfRule>
  </conditionalFormatting>
  <conditionalFormatting sqref="G17">
    <cfRule type="expression" dxfId="88" priority="207">
      <formula>AND($B$13=5,$G$17="")</formula>
    </cfRule>
  </conditionalFormatting>
  <conditionalFormatting sqref="G25 G40">
    <cfRule type="expression" dxfId="87" priority="209">
      <formula>AND(B25=TRUE,G25="")</formula>
    </cfRule>
  </conditionalFormatting>
  <conditionalFormatting sqref="E13">
    <cfRule type="expression" dxfId="86" priority="92">
      <formula>$B$13=1</formula>
    </cfRule>
  </conditionalFormatting>
  <conditionalFormatting sqref="E14">
    <cfRule type="expression" dxfId="85" priority="91">
      <formula>$B$13=2</formula>
    </cfRule>
  </conditionalFormatting>
  <conditionalFormatting sqref="E15">
    <cfRule type="expression" dxfId="84" priority="90">
      <formula>$B$13=3</formula>
    </cfRule>
  </conditionalFormatting>
  <conditionalFormatting sqref="E16">
    <cfRule type="expression" dxfId="83" priority="89">
      <formula>$B$13=4</formula>
    </cfRule>
  </conditionalFormatting>
  <conditionalFormatting sqref="E17 J17">
    <cfRule type="expression" dxfId="82" priority="88">
      <formula>$B$13=5</formula>
    </cfRule>
  </conditionalFormatting>
  <conditionalFormatting sqref="E20">
    <cfRule type="expression" dxfId="81" priority="87">
      <formula>$B$20=TRUE</formula>
    </cfRule>
  </conditionalFormatting>
  <conditionalFormatting sqref="E21">
    <cfRule type="expression" dxfId="80" priority="86">
      <formula>$B$21=TRUE</formula>
    </cfRule>
  </conditionalFormatting>
  <conditionalFormatting sqref="E22">
    <cfRule type="expression" dxfId="79" priority="85">
      <formula>$B$22=TRUE</formula>
    </cfRule>
  </conditionalFormatting>
  <conditionalFormatting sqref="E23">
    <cfRule type="expression" dxfId="78" priority="84">
      <formula>$B$23=TRUE</formula>
    </cfRule>
  </conditionalFormatting>
  <conditionalFormatting sqref="E24">
    <cfRule type="expression" dxfId="77" priority="83">
      <formula>$B$24=TRUE</formula>
    </cfRule>
  </conditionalFormatting>
  <conditionalFormatting sqref="E25 J25">
    <cfRule type="expression" dxfId="76" priority="82">
      <formula>$B$25=TRUE</formula>
    </cfRule>
  </conditionalFormatting>
  <conditionalFormatting sqref="E28">
    <cfRule type="expression" dxfId="75" priority="81">
      <formula>$B$28=1</formula>
    </cfRule>
  </conditionalFormatting>
  <conditionalFormatting sqref="E29">
    <cfRule type="expression" dxfId="74" priority="80">
      <formula>$B$28=2</formula>
    </cfRule>
  </conditionalFormatting>
  <conditionalFormatting sqref="E30">
    <cfRule type="expression" dxfId="73" priority="79">
      <formula>$B$28=3</formula>
    </cfRule>
  </conditionalFormatting>
  <conditionalFormatting sqref="E31">
    <cfRule type="expression" dxfId="72" priority="78">
      <formula>$B$28=4</formula>
    </cfRule>
  </conditionalFormatting>
  <conditionalFormatting sqref="E32">
    <cfRule type="expression" dxfId="71" priority="77">
      <formula>$B$28=5</formula>
    </cfRule>
  </conditionalFormatting>
  <conditionalFormatting sqref="D35:D40 D33">
    <cfRule type="expression" dxfId="70" priority="74">
      <formula>$D$33="　 ↓選択してください。"</formula>
    </cfRule>
    <cfRule type="expression" dxfId="69" priority="75">
      <formula>$D$33="　 ↓選択不要です。修正してください。"</formula>
    </cfRule>
  </conditionalFormatting>
  <conditionalFormatting sqref="E56">
    <cfRule type="expression" dxfId="68" priority="71">
      <formula>$B$56=1</formula>
    </cfRule>
  </conditionalFormatting>
  <conditionalFormatting sqref="E57">
    <cfRule type="expression" dxfId="67" priority="70">
      <formula>$B$56=2</formula>
    </cfRule>
  </conditionalFormatting>
  <conditionalFormatting sqref="E58">
    <cfRule type="expression" dxfId="66" priority="69">
      <formula>$B$56=3</formula>
    </cfRule>
  </conditionalFormatting>
  <conditionalFormatting sqref="E59">
    <cfRule type="expression" dxfId="65" priority="68">
      <formula>$B$56=4</formula>
    </cfRule>
  </conditionalFormatting>
  <conditionalFormatting sqref="E60">
    <cfRule type="expression" dxfId="64" priority="67">
      <formula>$B$56=5</formula>
    </cfRule>
  </conditionalFormatting>
  <conditionalFormatting sqref="E63">
    <cfRule type="expression" dxfId="63" priority="66">
      <formula>$B$63=TRUE</formula>
    </cfRule>
  </conditionalFormatting>
  <conditionalFormatting sqref="E64">
    <cfRule type="expression" dxfId="62" priority="65">
      <formula>$B$64=TRUE</formula>
    </cfRule>
  </conditionalFormatting>
  <conditionalFormatting sqref="E65">
    <cfRule type="expression" dxfId="61" priority="64">
      <formula>$B$65=TRUE</formula>
    </cfRule>
  </conditionalFormatting>
  <conditionalFormatting sqref="E66">
    <cfRule type="expression" dxfId="60" priority="63">
      <formula>$B$66=TRUE</formula>
    </cfRule>
  </conditionalFormatting>
  <conditionalFormatting sqref="E67 J67">
    <cfRule type="expression" dxfId="59" priority="62">
      <formula>$B$67=TRUE</formula>
    </cfRule>
  </conditionalFormatting>
  <conditionalFormatting sqref="E35">
    <cfRule type="expression" dxfId="58" priority="61">
      <formula>$B$35=TRUE</formula>
    </cfRule>
  </conditionalFormatting>
  <conditionalFormatting sqref="E36">
    <cfRule type="expression" dxfId="57" priority="60">
      <formula>$B$36=TRUE</formula>
    </cfRule>
  </conditionalFormatting>
  <conditionalFormatting sqref="E37">
    <cfRule type="expression" dxfId="56" priority="59">
      <formula>$B$37=TRUE</formula>
    </cfRule>
  </conditionalFormatting>
  <conditionalFormatting sqref="E38">
    <cfRule type="expression" dxfId="55" priority="58">
      <formula>$B$38=TRUE</formula>
    </cfRule>
  </conditionalFormatting>
  <conditionalFormatting sqref="E39">
    <cfRule type="expression" dxfId="54" priority="57">
      <formula>$B$39=TRUE</formula>
    </cfRule>
  </conditionalFormatting>
  <conditionalFormatting sqref="E40 J40">
    <cfRule type="expression" dxfId="53" priority="56">
      <formula>$B$40=TRUE</formula>
    </cfRule>
  </conditionalFormatting>
  <conditionalFormatting sqref="D50:J53">
    <cfRule type="expression" dxfId="52" priority="55">
      <formula>$B$46="不要"</formula>
    </cfRule>
  </conditionalFormatting>
  <conditionalFormatting sqref="D43:J46">
    <cfRule type="expression" dxfId="51" priority="54">
      <formula>$B$32="不要"</formula>
    </cfRule>
  </conditionalFormatting>
  <conditionalFormatting sqref="E70">
    <cfRule type="expression" dxfId="50" priority="53">
      <formula>$B$70=TRUE</formula>
    </cfRule>
  </conditionalFormatting>
  <conditionalFormatting sqref="E71">
    <cfRule type="expression" dxfId="49" priority="52">
      <formula>$B$71=TRUE</formula>
    </cfRule>
  </conditionalFormatting>
  <conditionalFormatting sqref="E72">
    <cfRule type="expression" dxfId="48" priority="51">
      <formula>$B$72=TRUE</formula>
    </cfRule>
  </conditionalFormatting>
  <conditionalFormatting sqref="E73">
    <cfRule type="expression" dxfId="47" priority="50">
      <formula>$B$73=TRUE</formula>
    </cfRule>
  </conditionalFormatting>
  <conditionalFormatting sqref="E74">
    <cfRule type="expression" dxfId="46" priority="49">
      <formula>$B$74=TRUE</formula>
    </cfRule>
  </conditionalFormatting>
  <conditionalFormatting sqref="E78">
    <cfRule type="expression" dxfId="45" priority="48">
      <formula>$B$78=1</formula>
    </cfRule>
  </conditionalFormatting>
  <conditionalFormatting sqref="E79">
    <cfRule type="expression" dxfId="44" priority="47">
      <formula>$B$78=2</formula>
    </cfRule>
  </conditionalFormatting>
  <conditionalFormatting sqref="E80">
    <cfRule type="expression" dxfId="43" priority="46">
      <formula>$B$78=3</formula>
    </cfRule>
  </conditionalFormatting>
  <conditionalFormatting sqref="E81">
    <cfRule type="expression" dxfId="42" priority="45">
      <formula>$B$78=4</formula>
    </cfRule>
  </conditionalFormatting>
  <conditionalFormatting sqref="E82">
    <cfRule type="expression" dxfId="41" priority="44">
      <formula>$B$78=5</formula>
    </cfRule>
  </conditionalFormatting>
  <conditionalFormatting sqref="E85">
    <cfRule type="expression" dxfId="40" priority="43">
      <formula>$B$85=TRUE</formula>
    </cfRule>
  </conditionalFormatting>
  <conditionalFormatting sqref="E86">
    <cfRule type="expression" dxfId="39" priority="42">
      <formula>$B$86=TRUE</formula>
    </cfRule>
  </conditionalFormatting>
  <conditionalFormatting sqref="E87">
    <cfRule type="expression" dxfId="38" priority="41">
      <formula>$B$87=TRUE</formula>
    </cfRule>
  </conditionalFormatting>
  <conditionalFormatting sqref="E88">
    <cfRule type="expression" dxfId="37" priority="40">
      <formula>$B$88=TRUE</formula>
    </cfRule>
  </conditionalFormatting>
  <conditionalFormatting sqref="E89">
    <cfRule type="expression" dxfId="36" priority="39">
      <formula>$B$89=TRUE</formula>
    </cfRule>
  </conditionalFormatting>
  <conditionalFormatting sqref="D92:J95">
    <cfRule type="expression" dxfId="35" priority="15">
      <formula>$B$92="不要"</formula>
    </cfRule>
  </conditionalFormatting>
  <conditionalFormatting sqref="E98">
    <cfRule type="expression" dxfId="34" priority="37">
      <formula>$B$98=TRUE</formula>
    </cfRule>
  </conditionalFormatting>
  <conditionalFormatting sqref="E99">
    <cfRule type="expression" dxfId="33" priority="36">
      <formula>$B$99=TRUE</formula>
    </cfRule>
  </conditionalFormatting>
  <conditionalFormatting sqref="E100">
    <cfRule type="expression" dxfId="32" priority="35">
      <formula>$B$100=TRUE</formula>
    </cfRule>
  </conditionalFormatting>
  <conditionalFormatting sqref="E101">
    <cfRule type="expression" dxfId="31" priority="34">
      <formula>$B$101=TRUE</formula>
    </cfRule>
  </conditionalFormatting>
  <conditionalFormatting sqref="E104">
    <cfRule type="expression" dxfId="30" priority="33">
      <formula>$B$104=TRUE</formula>
    </cfRule>
  </conditionalFormatting>
  <conditionalFormatting sqref="E105">
    <cfRule type="expression" dxfId="29" priority="32">
      <formula>$B$105=TRUE</formula>
    </cfRule>
  </conditionalFormatting>
  <conditionalFormatting sqref="E106">
    <cfRule type="expression" dxfId="28" priority="31">
      <formula>$B$106=TRUE</formula>
    </cfRule>
  </conditionalFormatting>
  <conditionalFormatting sqref="E107">
    <cfRule type="expression" dxfId="27" priority="30">
      <formula>$B$107=TRUE</formula>
    </cfRule>
  </conditionalFormatting>
  <conditionalFormatting sqref="E108">
    <cfRule type="expression" dxfId="26" priority="29">
      <formula>$B$108=TRUE</formula>
    </cfRule>
  </conditionalFormatting>
  <conditionalFormatting sqref="E109 D110 J110">
    <cfRule type="expression" dxfId="25" priority="28">
      <formula>$B$109=TRUE</formula>
    </cfRule>
  </conditionalFormatting>
  <conditionalFormatting sqref="D62:K67">
    <cfRule type="expression" dxfId="24" priority="27">
      <formula>OR($B$56=3,$B$56=4,$B$56=5)</formula>
    </cfRule>
  </conditionalFormatting>
  <conditionalFormatting sqref="D63:D67 D61:F61">
    <cfRule type="expression" dxfId="23" priority="25">
      <formula>$D$61="　　 ↓選択してください。"</formula>
    </cfRule>
  </conditionalFormatting>
  <conditionalFormatting sqref="D61:F61 D63:D67">
    <cfRule type="expression" dxfId="22" priority="23">
      <formula>$D$61="　　 ↓選択不要です。修正してください。"</formula>
    </cfRule>
    <cfRule type="expression" dxfId="21" priority="24">
      <formula>$D$61="　　 ↓1つのみ選択してください。"</formula>
    </cfRule>
  </conditionalFormatting>
  <conditionalFormatting sqref="D68:E68 D70:D75">
    <cfRule type="expression" dxfId="20" priority="20">
      <formula>$D$68="　　 ↓選択してください。"</formula>
    </cfRule>
  </conditionalFormatting>
  <conditionalFormatting sqref="D69:J75">
    <cfRule type="expression" dxfId="19" priority="21">
      <formula>OR($B$56=1,$B$56=2,$B$56=3)</formula>
    </cfRule>
  </conditionalFormatting>
  <conditionalFormatting sqref="D68:F68 D70:D75">
    <cfRule type="expression" dxfId="18" priority="19">
      <formula>$D$68="　　 ↓選択不要です。修正してください。"</formula>
    </cfRule>
    <cfRule type="expression" dxfId="17" priority="22">
      <formula>$D$68="　　 ↓1つのみ選択してください。"</formula>
    </cfRule>
  </conditionalFormatting>
  <conditionalFormatting sqref="D83:E83 D85:D89">
    <cfRule type="expression" dxfId="16" priority="14">
      <formula>$D$83="　　 ↓選択不要です。"</formula>
    </cfRule>
    <cfRule type="expression" dxfId="15" priority="17">
      <formula>$D$83="　　 ↓選択してください。"</formula>
    </cfRule>
  </conditionalFormatting>
  <conditionalFormatting sqref="D83:F83 D85:D89">
    <cfRule type="expression" dxfId="14" priority="18">
      <formula>$D$83="　　 ↓1つのみ選択してください。"</formula>
    </cfRule>
  </conditionalFormatting>
  <conditionalFormatting sqref="D84:J89">
    <cfRule type="expression" dxfId="13" priority="16">
      <formula>OR($B$78=3,$B$78=4,$B$78=5)</formula>
    </cfRule>
  </conditionalFormatting>
  <conditionalFormatting sqref="D42:G42">
    <cfRule type="expression" dxfId="12" priority="13">
      <formula>$B$32="不要"</formula>
    </cfRule>
  </conditionalFormatting>
  <conditionalFormatting sqref="D48:H49">
    <cfRule type="expression" dxfId="11" priority="11">
      <formula>$B$46="不要"</formula>
    </cfRule>
  </conditionalFormatting>
  <conditionalFormatting sqref="D34:K40">
    <cfRule type="expression" dxfId="10" priority="250">
      <formula>$B$30="不要"</formula>
    </cfRule>
  </conditionalFormatting>
  <conditionalFormatting sqref="D47:G47 D50">
    <cfRule type="expression" dxfId="9" priority="10">
      <formula>$D$47="　 ↓記載をお願いします。ない場合は「なし」と入力してください。"</formula>
    </cfRule>
  </conditionalFormatting>
  <conditionalFormatting sqref="D13:D17">
    <cfRule type="expression" dxfId="8" priority="9">
      <formula>$B$13=0</formula>
    </cfRule>
  </conditionalFormatting>
  <conditionalFormatting sqref="D20:D25">
    <cfRule type="expression" dxfId="7" priority="8">
      <formula>$B$19=0</formula>
    </cfRule>
  </conditionalFormatting>
  <conditionalFormatting sqref="D28:D32">
    <cfRule type="expression" dxfId="6" priority="7">
      <formula>$B$28=0</formula>
    </cfRule>
  </conditionalFormatting>
  <conditionalFormatting sqref="D56:D60">
    <cfRule type="expression" dxfId="5" priority="6">
      <formula>$B$56=0</formula>
    </cfRule>
  </conditionalFormatting>
  <conditionalFormatting sqref="D78:D82">
    <cfRule type="expression" dxfId="4" priority="5">
      <formula>$B$78=0</formula>
    </cfRule>
  </conditionalFormatting>
  <conditionalFormatting sqref="D98:D101">
    <cfRule type="expression" dxfId="3" priority="4">
      <formula>$B$97=0</formula>
    </cfRule>
  </conditionalFormatting>
  <conditionalFormatting sqref="D104:D109">
    <cfRule type="expression" dxfId="2" priority="3">
      <formula>$B$103=0</formula>
    </cfRule>
  </conditionalFormatting>
  <conditionalFormatting sqref="E75 J75 J75">
    <cfRule type="expression" dxfId="1" priority="1">
      <formula>$B$75=TRUE</formula>
    </cfRule>
  </conditionalFormatting>
  <dataValidations count="1">
    <dataValidation imeMode="hiragana" allowBlank="1" showInputMessage="1" showErrorMessage="1" sqref="G75 F102:I102 E110 F110:I111 D113:K116 G25 E26:I26 G40 E41:I41 G67 F76:I76 D43:K46 D50:K53 D92:K95" xr:uid="{8F883EDD-E901-4F8E-AF8F-9DC29780524B}"/>
  </dataValidations>
  <printOptions horizontalCentered="1"/>
  <pageMargins left="0.78740157480314965" right="0.78740157480314965" top="0.59055118110236227" bottom="0.39370078740157483" header="0" footer="0.19685039370078741"/>
  <pageSetup paperSize="9" scale="82" fitToHeight="0" orientation="portrait" blackAndWhite="1" r:id="rId1"/>
  <rowBreaks count="1" manualBreakCount="1">
    <brk id="60" min="3"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Option Button Q3-①">
              <controlPr defaultSize="0" autoFill="0" autoLine="0" autoPict="0">
                <anchor moveWithCells="1">
                  <from>
                    <xdr:col>3</xdr:col>
                    <xdr:colOff>114300</xdr:colOff>
                    <xdr:row>26</xdr:row>
                    <xdr:rowOff>152400</xdr:rowOff>
                  </from>
                  <to>
                    <xdr:col>3</xdr:col>
                    <xdr:colOff>342900</xdr:colOff>
                    <xdr:row>28</xdr:row>
                    <xdr:rowOff>30480</xdr:rowOff>
                  </to>
                </anchor>
              </controlPr>
            </control>
          </mc:Choice>
        </mc:AlternateContent>
        <mc:AlternateContent xmlns:mc="http://schemas.openxmlformats.org/markup-compatibility/2006">
          <mc:Choice Requires="x14">
            <control shapeId="10248" r:id="rId5" name="Option Button Q3-②">
              <controlPr defaultSize="0" autoFill="0" autoLine="0" autoPict="0">
                <anchor moveWithCells="1">
                  <from>
                    <xdr:col>3</xdr:col>
                    <xdr:colOff>114300</xdr:colOff>
                    <xdr:row>27</xdr:row>
                    <xdr:rowOff>144780</xdr:rowOff>
                  </from>
                  <to>
                    <xdr:col>3</xdr:col>
                    <xdr:colOff>342900</xdr:colOff>
                    <xdr:row>29</xdr:row>
                    <xdr:rowOff>22860</xdr:rowOff>
                  </to>
                </anchor>
              </controlPr>
            </control>
          </mc:Choice>
        </mc:AlternateContent>
        <mc:AlternateContent xmlns:mc="http://schemas.openxmlformats.org/markup-compatibility/2006">
          <mc:Choice Requires="x14">
            <control shapeId="10260" r:id="rId6" name="Option Button Q1-①">
              <controlPr defaultSize="0" autoFill="0" autoLine="0" autoPict="0">
                <anchor moveWithCells="1">
                  <from>
                    <xdr:col>3</xdr:col>
                    <xdr:colOff>114300</xdr:colOff>
                    <xdr:row>11</xdr:row>
                    <xdr:rowOff>152400</xdr:rowOff>
                  </from>
                  <to>
                    <xdr:col>3</xdr:col>
                    <xdr:colOff>342900</xdr:colOff>
                    <xdr:row>13</xdr:row>
                    <xdr:rowOff>38100</xdr:rowOff>
                  </to>
                </anchor>
              </controlPr>
            </control>
          </mc:Choice>
        </mc:AlternateContent>
        <mc:AlternateContent xmlns:mc="http://schemas.openxmlformats.org/markup-compatibility/2006">
          <mc:Choice Requires="x14">
            <control shapeId="10261" r:id="rId7" name="Option Button Q1-②">
              <controlPr defaultSize="0" autoFill="0" autoLine="0" autoPict="0">
                <anchor moveWithCells="1">
                  <from>
                    <xdr:col>3</xdr:col>
                    <xdr:colOff>114300</xdr:colOff>
                    <xdr:row>12</xdr:row>
                    <xdr:rowOff>152400</xdr:rowOff>
                  </from>
                  <to>
                    <xdr:col>3</xdr:col>
                    <xdr:colOff>358140</xdr:colOff>
                    <xdr:row>14</xdr:row>
                    <xdr:rowOff>22860</xdr:rowOff>
                  </to>
                </anchor>
              </controlPr>
            </control>
          </mc:Choice>
        </mc:AlternateContent>
        <mc:AlternateContent xmlns:mc="http://schemas.openxmlformats.org/markup-compatibility/2006">
          <mc:Choice Requires="x14">
            <control shapeId="10258" r:id="rId8" name="Option Button Q1-③">
              <controlPr defaultSize="0" autoFill="0" autoLine="0" autoPict="0">
                <anchor moveWithCells="1">
                  <from>
                    <xdr:col>3</xdr:col>
                    <xdr:colOff>114300</xdr:colOff>
                    <xdr:row>13</xdr:row>
                    <xdr:rowOff>152400</xdr:rowOff>
                  </from>
                  <to>
                    <xdr:col>3</xdr:col>
                    <xdr:colOff>335280</xdr:colOff>
                    <xdr:row>15</xdr:row>
                    <xdr:rowOff>30480</xdr:rowOff>
                  </to>
                </anchor>
              </controlPr>
            </control>
          </mc:Choice>
        </mc:AlternateContent>
        <mc:AlternateContent xmlns:mc="http://schemas.openxmlformats.org/markup-compatibility/2006">
          <mc:Choice Requires="x14">
            <control shapeId="10259" r:id="rId9" name="Option Button Q1-④">
              <controlPr defaultSize="0" autoFill="0" autoLine="0" autoPict="0">
                <anchor moveWithCells="1">
                  <from>
                    <xdr:col>3</xdr:col>
                    <xdr:colOff>114300</xdr:colOff>
                    <xdr:row>14</xdr:row>
                    <xdr:rowOff>152400</xdr:rowOff>
                  </from>
                  <to>
                    <xdr:col>3</xdr:col>
                    <xdr:colOff>335280</xdr:colOff>
                    <xdr:row>16</xdr:row>
                    <xdr:rowOff>0</xdr:rowOff>
                  </to>
                </anchor>
              </controlPr>
            </control>
          </mc:Choice>
        </mc:AlternateContent>
        <mc:AlternateContent xmlns:mc="http://schemas.openxmlformats.org/markup-compatibility/2006">
          <mc:Choice Requires="x14">
            <control shapeId="10262" r:id="rId10" name="Group Box Q1">
              <controlPr defaultSize="0" autoFill="0" autoPict="0">
                <anchor moveWithCells="1">
                  <from>
                    <xdr:col>3</xdr:col>
                    <xdr:colOff>0</xdr:colOff>
                    <xdr:row>10</xdr:row>
                    <xdr:rowOff>68580</xdr:rowOff>
                  </from>
                  <to>
                    <xdr:col>10</xdr:col>
                    <xdr:colOff>0</xdr:colOff>
                    <xdr:row>18</xdr:row>
                    <xdr:rowOff>38100</xdr:rowOff>
                  </to>
                </anchor>
              </controlPr>
            </control>
          </mc:Choice>
        </mc:AlternateContent>
        <mc:AlternateContent xmlns:mc="http://schemas.openxmlformats.org/markup-compatibility/2006">
          <mc:Choice Requires="x14">
            <control shapeId="10263" r:id="rId11" name="Option Button Q1-⑤">
              <controlPr defaultSize="0" autoFill="0" autoLine="0" autoPict="0">
                <anchor moveWithCells="1">
                  <from>
                    <xdr:col>3</xdr:col>
                    <xdr:colOff>114300</xdr:colOff>
                    <xdr:row>15</xdr:row>
                    <xdr:rowOff>152400</xdr:rowOff>
                  </from>
                  <to>
                    <xdr:col>3</xdr:col>
                    <xdr:colOff>335280</xdr:colOff>
                    <xdr:row>17</xdr:row>
                    <xdr:rowOff>30480</xdr:rowOff>
                  </to>
                </anchor>
              </controlPr>
            </control>
          </mc:Choice>
        </mc:AlternateContent>
        <mc:AlternateContent xmlns:mc="http://schemas.openxmlformats.org/markup-compatibility/2006">
          <mc:Choice Requires="x14">
            <control shapeId="10249" r:id="rId12" name="Option Button Q3-③">
              <controlPr defaultSize="0" autoFill="0" autoLine="0" autoPict="0">
                <anchor moveWithCells="1">
                  <from>
                    <xdr:col>3</xdr:col>
                    <xdr:colOff>114300</xdr:colOff>
                    <xdr:row>28</xdr:row>
                    <xdr:rowOff>129540</xdr:rowOff>
                  </from>
                  <to>
                    <xdr:col>3</xdr:col>
                    <xdr:colOff>342900</xdr:colOff>
                    <xdr:row>30</xdr:row>
                    <xdr:rowOff>22860</xdr:rowOff>
                  </to>
                </anchor>
              </controlPr>
            </control>
          </mc:Choice>
        </mc:AlternateContent>
        <mc:AlternateContent xmlns:mc="http://schemas.openxmlformats.org/markup-compatibility/2006">
          <mc:Choice Requires="x14">
            <control shapeId="10252" r:id="rId13" name="Check Box Q2-⑥">
              <controlPr defaultSize="0" autoFill="0" autoLine="0" autoPict="0">
                <anchor moveWithCells="1">
                  <from>
                    <xdr:col>3</xdr:col>
                    <xdr:colOff>114300</xdr:colOff>
                    <xdr:row>23</xdr:row>
                    <xdr:rowOff>129540</xdr:rowOff>
                  </from>
                  <to>
                    <xdr:col>4</xdr:col>
                    <xdr:colOff>38100</xdr:colOff>
                    <xdr:row>25</xdr:row>
                    <xdr:rowOff>53340</xdr:rowOff>
                  </to>
                </anchor>
              </controlPr>
            </control>
          </mc:Choice>
        </mc:AlternateContent>
        <mc:AlternateContent xmlns:mc="http://schemas.openxmlformats.org/markup-compatibility/2006">
          <mc:Choice Requires="x14">
            <control shapeId="10253" r:id="rId14" name="Check Box Q2-⑤">
              <controlPr defaultSize="0" autoFill="0" autoLine="0" autoPict="0">
                <anchor moveWithCells="1">
                  <from>
                    <xdr:col>3</xdr:col>
                    <xdr:colOff>114300</xdr:colOff>
                    <xdr:row>22</xdr:row>
                    <xdr:rowOff>129540</xdr:rowOff>
                  </from>
                  <to>
                    <xdr:col>4</xdr:col>
                    <xdr:colOff>38100</xdr:colOff>
                    <xdr:row>24</xdr:row>
                    <xdr:rowOff>53340</xdr:rowOff>
                  </to>
                </anchor>
              </controlPr>
            </control>
          </mc:Choice>
        </mc:AlternateContent>
        <mc:AlternateContent xmlns:mc="http://schemas.openxmlformats.org/markup-compatibility/2006">
          <mc:Choice Requires="x14">
            <control shapeId="10254" r:id="rId15" name="Check Box Q2-④">
              <controlPr defaultSize="0" autoFill="0" autoLine="0" autoPict="0">
                <anchor moveWithCells="1">
                  <from>
                    <xdr:col>3</xdr:col>
                    <xdr:colOff>114300</xdr:colOff>
                    <xdr:row>21</xdr:row>
                    <xdr:rowOff>129540</xdr:rowOff>
                  </from>
                  <to>
                    <xdr:col>4</xdr:col>
                    <xdr:colOff>38100</xdr:colOff>
                    <xdr:row>23</xdr:row>
                    <xdr:rowOff>53340</xdr:rowOff>
                  </to>
                </anchor>
              </controlPr>
            </control>
          </mc:Choice>
        </mc:AlternateContent>
        <mc:AlternateContent xmlns:mc="http://schemas.openxmlformats.org/markup-compatibility/2006">
          <mc:Choice Requires="x14">
            <control shapeId="10255" r:id="rId16" name="Check Box Q2-③">
              <controlPr defaultSize="0" autoFill="0" autoLine="0" autoPict="0">
                <anchor moveWithCells="1">
                  <from>
                    <xdr:col>3</xdr:col>
                    <xdr:colOff>114300</xdr:colOff>
                    <xdr:row>20</xdr:row>
                    <xdr:rowOff>144780</xdr:rowOff>
                  </from>
                  <to>
                    <xdr:col>4</xdr:col>
                    <xdr:colOff>38100</xdr:colOff>
                    <xdr:row>22</xdr:row>
                    <xdr:rowOff>38100</xdr:rowOff>
                  </to>
                </anchor>
              </controlPr>
            </control>
          </mc:Choice>
        </mc:AlternateContent>
        <mc:AlternateContent xmlns:mc="http://schemas.openxmlformats.org/markup-compatibility/2006">
          <mc:Choice Requires="x14">
            <control shapeId="10256" r:id="rId17" name="Check Box Q2-②">
              <controlPr defaultSize="0" autoFill="0" autoLine="0" autoPict="0">
                <anchor moveWithCells="1">
                  <from>
                    <xdr:col>3</xdr:col>
                    <xdr:colOff>114300</xdr:colOff>
                    <xdr:row>19</xdr:row>
                    <xdr:rowOff>144780</xdr:rowOff>
                  </from>
                  <to>
                    <xdr:col>4</xdr:col>
                    <xdr:colOff>38100</xdr:colOff>
                    <xdr:row>21</xdr:row>
                    <xdr:rowOff>38100</xdr:rowOff>
                  </to>
                </anchor>
              </controlPr>
            </control>
          </mc:Choice>
        </mc:AlternateContent>
        <mc:AlternateContent xmlns:mc="http://schemas.openxmlformats.org/markup-compatibility/2006">
          <mc:Choice Requires="x14">
            <control shapeId="10257" r:id="rId18" name="Check Box Q2-①">
              <controlPr defaultSize="0" autoFill="0" autoLine="0" autoPict="0">
                <anchor moveWithCells="1">
                  <from>
                    <xdr:col>3</xdr:col>
                    <xdr:colOff>114300</xdr:colOff>
                    <xdr:row>18</xdr:row>
                    <xdr:rowOff>144780</xdr:rowOff>
                  </from>
                  <to>
                    <xdr:col>4</xdr:col>
                    <xdr:colOff>38100</xdr:colOff>
                    <xdr:row>20</xdr:row>
                    <xdr:rowOff>38100</xdr:rowOff>
                  </to>
                </anchor>
              </controlPr>
            </control>
          </mc:Choice>
        </mc:AlternateContent>
        <mc:AlternateContent xmlns:mc="http://schemas.openxmlformats.org/markup-compatibility/2006">
          <mc:Choice Requires="x14">
            <control shapeId="10264" r:id="rId19" name="Group Box Q2">
              <controlPr defaultSize="0" autoFill="0" autoPict="0">
                <anchor moveWithCells="1">
                  <from>
                    <xdr:col>3</xdr:col>
                    <xdr:colOff>0</xdr:colOff>
                    <xdr:row>17</xdr:row>
                    <xdr:rowOff>91440</xdr:rowOff>
                  </from>
                  <to>
                    <xdr:col>10</xdr:col>
                    <xdr:colOff>38100</xdr:colOff>
                    <xdr:row>26</xdr:row>
                    <xdr:rowOff>38100</xdr:rowOff>
                  </to>
                </anchor>
              </controlPr>
            </control>
          </mc:Choice>
        </mc:AlternateContent>
        <mc:AlternateContent xmlns:mc="http://schemas.openxmlformats.org/markup-compatibility/2006">
          <mc:Choice Requires="x14">
            <control shapeId="10268" r:id="rId20" name="Check Box Q4-⑤">
              <controlPr defaultSize="0" autoFill="0" autoLine="0" autoPict="0">
                <anchor moveWithCells="1">
                  <from>
                    <xdr:col>3</xdr:col>
                    <xdr:colOff>114300</xdr:colOff>
                    <xdr:row>37</xdr:row>
                    <xdr:rowOff>129540</xdr:rowOff>
                  </from>
                  <to>
                    <xdr:col>4</xdr:col>
                    <xdr:colOff>38100</xdr:colOff>
                    <xdr:row>39</xdr:row>
                    <xdr:rowOff>53340</xdr:rowOff>
                  </to>
                </anchor>
              </controlPr>
            </control>
          </mc:Choice>
        </mc:AlternateContent>
        <mc:AlternateContent xmlns:mc="http://schemas.openxmlformats.org/markup-compatibility/2006">
          <mc:Choice Requires="x14">
            <control shapeId="10269" r:id="rId21" name="Check Box Q4-④">
              <controlPr defaultSize="0" autoFill="0" autoLine="0" autoPict="0">
                <anchor moveWithCells="1">
                  <from>
                    <xdr:col>3</xdr:col>
                    <xdr:colOff>114300</xdr:colOff>
                    <xdr:row>36</xdr:row>
                    <xdr:rowOff>129540</xdr:rowOff>
                  </from>
                  <to>
                    <xdr:col>4</xdr:col>
                    <xdr:colOff>38100</xdr:colOff>
                    <xdr:row>38</xdr:row>
                    <xdr:rowOff>53340</xdr:rowOff>
                  </to>
                </anchor>
              </controlPr>
            </control>
          </mc:Choice>
        </mc:AlternateContent>
        <mc:AlternateContent xmlns:mc="http://schemas.openxmlformats.org/markup-compatibility/2006">
          <mc:Choice Requires="x14">
            <control shapeId="10270" r:id="rId22" name="Check Box Q4-③">
              <controlPr defaultSize="0" autoFill="0" autoLine="0" autoPict="0">
                <anchor moveWithCells="1">
                  <from>
                    <xdr:col>3</xdr:col>
                    <xdr:colOff>114300</xdr:colOff>
                    <xdr:row>35</xdr:row>
                    <xdr:rowOff>144780</xdr:rowOff>
                  </from>
                  <to>
                    <xdr:col>4</xdr:col>
                    <xdr:colOff>38100</xdr:colOff>
                    <xdr:row>37</xdr:row>
                    <xdr:rowOff>53340</xdr:rowOff>
                  </to>
                </anchor>
              </controlPr>
            </control>
          </mc:Choice>
        </mc:AlternateContent>
        <mc:AlternateContent xmlns:mc="http://schemas.openxmlformats.org/markup-compatibility/2006">
          <mc:Choice Requires="x14">
            <control shapeId="10271" r:id="rId23" name="Check Box Q4-②">
              <controlPr defaultSize="0" autoFill="0" autoLine="0" autoPict="0">
                <anchor moveWithCells="1">
                  <from>
                    <xdr:col>3</xdr:col>
                    <xdr:colOff>114300</xdr:colOff>
                    <xdr:row>34</xdr:row>
                    <xdr:rowOff>144780</xdr:rowOff>
                  </from>
                  <to>
                    <xdr:col>4</xdr:col>
                    <xdr:colOff>38100</xdr:colOff>
                    <xdr:row>36</xdr:row>
                    <xdr:rowOff>53340</xdr:rowOff>
                  </to>
                </anchor>
              </controlPr>
            </control>
          </mc:Choice>
        </mc:AlternateContent>
        <mc:AlternateContent xmlns:mc="http://schemas.openxmlformats.org/markup-compatibility/2006">
          <mc:Choice Requires="x14">
            <control shapeId="10272" r:id="rId24" name="Check Box Q4-①">
              <controlPr defaultSize="0" autoFill="0" autoLine="0" autoPict="0">
                <anchor moveWithCells="1">
                  <from>
                    <xdr:col>3</xdr:col>
                    <xdr:colOff>114300</xdr:colOff>
                    <xdr:row>33</xdr:row>
                    <xdr:rowOff>144780</xdr:rowOff>
                  </from>
                  <to>
                    <xdr:col>4</xdr:col>
                    <xdr:colOff>38100</xdr:colOff>
                    <xdr:row>35</xdr:row>
                    <xdr:rowOff>53340</xdr:rowOff>
                  </to>
                </anchor>
              </controlPr>
            </control>
          </mc:Choice>
        </mc:AlternateContent>
        <mc:AlternateContent xmlns:mc="http://schemas.openxmlformats.org/markup-compatibility/2006">
          <mc:Choice Requires="x14">
            <control shapeId="10283" r:id="rId25" name="Option Button Q7-①">
              <controlPr defaultSize="0" autoFill="0" autoLine="0" autoPict="0">
                <anchor moveWithCells="1">
                  <from>
                    <xdr:col>3</xdr:col>
                    <xdr:colOff>114300</xdr:colOff>
                    <xdr:row>54</xdr:row>
                    <xdr:rowOff>144780</xdr:rowOff>
                  </from>
                  <to>
                    <xdr:col>4</xdr:col>
                    <xdr:colOff>38100</xdr:colOff>
                    <xdr:row>56</xdr:row>
                    <xdr:rowOff>60960</xdr:rowOff>
                  </to>
                </anchor>
              </controlPr>
            </control>
          </mc:Choice>
        </mc:AlternateContent>
        <mc:AlternateContent xmlns:mc="http://schemas.openxmlformats.org/markup-compatibility/2006">
          <mc:Choice Requires="x14">
            <control shapeId="10275" r:id="rId26" name="Option Button Q7-②">
              <controlPr defaultSize="0" autoFill="0" autoLine="0" autoPict="0">
                <anchor moveWithCells="1">
                  <from>
                    <xdr:col>3</xdr:col>
                    <xdr:colOff>114300</xdr:colOff>
                    <xdr:row>55</xdr:row>
                    <xdr:rowOff>144780</xdr:rowOff>
                  </from>
                  <to>
                    <xdr:col>4</xdr:col>
                    <xdr:colOff>38100</xdr:colOff>
                    <xdr:row>57</xdr:row>
                    <xdr:rowOff>60960</xdr:rowOff>
                  </to>
                </anchor>
              </controlPr>
            </control>
          </mc:Choice>
        </mc:AlternateContent>
        <mc:AlternateContent xmlns:mc="http://schemas.openxmlformats.org/markup-compatibility/2006">
          <mc:Choice Requires="x14">
            <control shapeId="10242" r:id="rId27" name="Option Button Q7-③">
              <controlPr defaultSize="0" autoFill="0" autoLine="0" autoPict="0">
                <anchor moveWithCells="1">
                  <from>
                    <xdr:col>3</xdr:col>
                    <xdr:colOff>114300</xdr:colOff>
                    <xdr:row>56</xdr:row>
                    <xdr:rowOff>144780</xdr:rowOff>
                  </from>
                  <to>
                    <xdr:col>4</xdr:col>
                    <xdr:colOff>38100</xdr:colOff>
                    <xdr:row>58</xdr:row>
                    <xdr:rowOff>60960</xdr:rowOff>
                  </to>
                </anchor>
              </controlPr>
            </control>
          </mc:Choice>
        </mc:AlternateContent>
        <mc:AlternateContent xmlns:mc="http://schemas.openxmlformats.org/markup-compatibility/2006">
          <mc:Choice Requires="x14">
            <control shapeId="10243" r:id="rId28" name="Option Button Q7-④">
              <controlPr defaultSize="0" autoFill="0" autoLine="0" autoPict="0">
                <anchor moveWithCells="1">
                  <from>
                    <xdr:col>3</xdr:col>
                    <xdr:colOff>114300</xdr:colOff>
                    <xdr:row>57</xdr:row>
                    <xdr:rowOff>144780</xdr:rowOff>
                  </from>
                  <to>
                    <xdr:col>4</xdr:col>
                    <xdr:colOff>38100</xdr:colOff>
                    <xdr:row>59</xdr:row>
                    <xdr:rowOff>53340</xdr:rowOff>
                  </to>
                </anchor>
              </controlPr>
            </control>
          </mc:Choice>
        </mc:AlternateContent>
        <mc:AlternateContent xmlns:mc="http://schemas.openxmlformats.org/markup-compatibility/2006">
          <mc:Choice Requires="x14">
            <control shapeId="10245" r:id="rId29" name="Group Box Q7">
              <controlPr defaultSize="0" autoFill="0" autoPict="0">
                <anchor moveWithCells="1">
                  <from>
                    <xdr:col>3</xdr:col>
                    <xdr:colOff>0</xdr:colOff>
                    <xdr:row>53</xdr:row>
                    <xdr:rowOff>68580</xdr:rowOff>
                  </from>
                  <to>
                    <xdr:col>10</xdr:col>
                    <xdr:colOff>60960</xdr:colOff>
                    <xdr:row>60</xdr:row>
                    <xdr:rowOff>91440</xdr:rowOff>
                  </to>
                </anchor>
              </controlPr>
            </control>
          </mc:Choice>
        </mc:AlternateContent>
        <mc:AlternateContent xmlns:mc="http://schemas.openxmlformats.org/markup-compatibility/2006">
          <mc:Choice Requires="x14">
            <control shapeId="10274" r:id="rId30" name="Option Button Q7-⑤">
              <controlPr defaultSize="0" autoFill="0" autoLine="0" autoPict="0">
                <anchor moveWithCells="1">
                  <from>
                    <xdr:col>3</xdr:col>
                    <xdr:colOff>114300</xdr:colOff>
                    <xdr:row>58</xdr:row>
                    <xdr:rowOff>144780</xdr:rowOff>
                  </from>
                  <to>
                    <xdr:col>4</xdr:col>
                    <xdr:colOff>38100</xdr:colOff>
                    <xdr:row>60</xdr:row>
                    <xdr:rowOff>53340</xdr:rowOff>
                  </to>
                </anchor>
              </controlPr>
            </control>
          </mc:Choice>
        </mc:AlternateContent>
        <mc:AlternateContent xmlns:mc="http://schemas.openxmlformats.org/markup-compatibility/2006">
          <mc:Choice Requires="x14">
            <control shapeId="10296" r:id="rId31" name="Option Button Q10-①">
              <controlPr defaultSize="0" autoFill="0" autoLine="0" autoPict="0">
                <anchor moveWithCells="1">
                  <from>
                    <xdr:col>3</xdr:col>
                    <xdr:colOff>114300</xdr:colOff>
                    <xdr:row>76</xdr:row>
                    <xdr:rowOff>137160</xdr:rowOff>
                  </from>
                  <to>
                    <xdr:col>4</xdr:col>
                    <xdr:colOff>38100</xdr:colOff>
                    <xdr:row>78</xdr:row>
                    <xdr:rowOff>53340</xdr:rowOff>
                  </to>
                </anchor>
              </controlPr>
            </control>
          </mc:Choice>
        </mc:AlternateContent>
        <mc:AlternateContent xmlns:mc="http://schemas.openxmlformats.org/markup-compatibility/2006">
          <mc:Choice Requires="x14">
            <control shapeId="10297" r:id="rId32" name="Option Button Q10-②">
              <controlPr defaultSize="0" autoFill="0" autoLine="0" autoPict="0">
                <anchor moveWithCells="1">
                  <from>
                    <xdr:col>3</xdr:col>
                    <xdr:colOff>114300</xdr:colOff>
                    <xdr:row>77</xdr:row>
                    <xdr:rowOff>137160</xdr:rowOff>
                  </from>
                  <to>
                    <xdr:col>4</xdr:col>
                    <xdr:colOff>38100</xdr:colOff>
                    <xdr:row>79</xdr:row>
                    <xdr:rowOff>53340</xdr:rowOff>
                  </to>
                </anchor>
              </controlPr>
            </control>
          </mc:Choice>
        </mc:AlternateContent>
        <mc:AlternateContent xmlns:mc="http://schemas.openxmlformats.org/markup-compatibility/2006">
          <mc:Choice Requires="x14">
            <control shapeId="10298" r:id="rId33" name="Option Button Q10-③">
              <controlPr defaultSize="0" autoFill="0" autoLine="0" autoPict="0">
                <anchor moveWithCells="1">
                  <from>
                    <xdr:col>3</xdr:col>
                    <xdr:colOff>114300</xdr:colOff>
                    <xdr:row>78</xdr:row>
                    <xdr:rowOff>137160</xdr:rowOff>
                  </from>
                  <to>
                    <xdr:col>4</xdr:col>
                    <xdr:colOff>38100</xdr:colOff>
                    <xdr:row>80</xdr:row>
                    <xdr:rowOff>53340</xdr:rowOff>
                  </to>
                </anchor>
              </controlPr>
            </control>
          </mc:Choice>
        </mc:AlternateContent>
        <mc:AlternateContent xmlns:mc="http://schemas.openxmlformats.org/markup-compatibility/2006">
          <mc:Choice Requires="x14">
            <control shapeId="10299" r:id="rId34" name="Option Button Q10-④">
              <controlPr defaultSize="0" autoFill="0" autoLine="0" autoPict="0">
                <anchor moveWithCells="1">
                  <from>
                    <xdr:col>3</xdr:col>
                    <xdr:colOff>114300</xdr:colOff>
                    <xdr:row>79</xdr:row>
                    <xdr:rowOff>137160</xdr:rowOff>
                  </from>
                  <to>
                    <xdr:col>4</xdr:col>
                    <xdr:colOff>38100</xdr:colOff>
                    <xdr:row>81</xdr:row>
                    <xdr:rowOff>53340</xdr:rowOff>
                  </to>
                </anchor>
              </controlPr>
            </control>
          </mc:Choice>
        </mc:AlternateContent>
        <mc:AlternateContent xmlns:mc="http://schemas.openxmlformats.org/markup-compatibility/2006">
          <mc:Choice Requires="x14">
            <control shapeId="10300" r:id="rId35" name="Group Box Q10">
              <controlPr defaultSize="0" autoFill="0" autoPict="0">
                <anchor moveWithCells="1">
                  <from>
                    <xdr:col>3</xdr:col>
                    <xdr:colOff>0</xdr:colOff>
                    <xdr:row>75</xdr:row>
                    <xdr:rowOff>68580</xdr:rowOff>
                  </from>
                  <to>
                    <xdr:col>10</xdr:col>
                    <xdr:colOff>22860</xdr:colOff>
                    <xdr:row>82</xdr:row>
                    <xdr:rowOff>76200</xdr:rowOff>
                  </to>
                </anchor>
              </controlPr>
            </control>
          </mc:Choice>
        </mc:AlternateContent>
        <mc:AlternateContent xmlns:mc="http://schemas.openxmlformats.org/markup-compatibility/2006">
          <mc:Choice Requires="x14">
            <control shapeId="10301" r:id="rId36" name="Option Button Q10-⑤">
              <controlPr defaultSize="0" autoFill="0" autoLine="0" autoPict="0">
                <anchor moveWithCells="1">
                  <from>
                    <xdr:col>3</xdr:col>
                    <xdr:colOff>114300</xdr:colOff>
                    <xdr:row>80</xdr:row>
                    <xdr:rowOff>137160</xdr:rowOff>
                  </from>
                  <to>
                    <xdr:col>4</xdr:col>
                    <xdr:colOff>38100</xdr:colOff>
                    <xdr:row>82</xdr:row>
                    <xdr:rowOff>53340</xdr:rowOff>
                  </to>
                </anchor>
              </controlPr>
            </control>
          </mc:Choice>
        </mc:AlternateContent>
        <mc:AlternateContent xmlns:mc="http://schemas.openxmlformats.org/markup-compatibility/2006">
          <mc:Choice Requires="x14">
            <control shapeId="10306" r:id="rId37" name="Group Box Q11">
              <controlPr defaultSize="0" autoFill="0" autoPict="0">
                <anchor moveWithCells="1">
                  <from>
                    <xdr:col>3</xdr:col>
                    <xdr:colOff>0</xdr:colOff>
                    <xdr:row>82</xdr:row>
                    <xdr:rowOff>137160</xdr:rowOff>
                  </from>
                  <to>
                    <xdr:col>10</xdr:col>
                    <xdr:colOff>22860</xdr:colOff>
                    <xdr:row>89</xdr:row>
                    <xdr:rowOff>76200</xdr:rowOff>
                  </to>
                </anchor>
              </controlPr>
            </control>
          </mc:Choice>
        </mc:AlternateContent>
        <mc:AlternateContent xmlns:mc="http://schemas.openxmlformats.org/markup-compatibility/2006">
          <mc:Choice Requires="x14">
            <control shapeId="10310" r:id="rId38" name="Check Box Q13-④">
              <controlPr defaultSize="0" autoFill="0" autoLine="0" autoPict="0">
                <anchor moveWithCells="1">
                  <from>
                    <xdr:col>3</xdr:col>
                    <xdr:colOff>114300</xdr:colOff>
                    <xdr:row>99</xdr:row>
                    <xdr:rowOff>137160</xdr:rowOff>
                  </from>
                  <to>
                    <xdr:col>4</xdr:col>
                    <xdr:colOff>38100</xdr:colOff>
                    <xdr:row>101</xdr:row>
                    <xdr:rowOff>38100</xdr:rowOff>
                  </to>
                </anchor>
              </controlPr>
            </control>
          </mc:Choice>
        </mc:AlternateContent>
        <mc:AlternateContent xmlns:mc="http://schemas.openxmlformats.org/markup-compatibility/2006">
          <mc:Choice Requires="x14">
            <control shapeId="10311" r:id="rId39" name="Check Box Q13-③">
              <controlPr defaultSize="0" autoFill="0" autoLine="0" autoPict="0">
                <anchor moveWithCells="1">
                  <from>
                    <xdr:col>3</xdr:col>
                    <xdr:colOff>114300</xdr:colOff>
                    <xdr:row>98</xdr:row>
                    <xdr:rowOff>137160</xdr:rowOff>
                  </from>
                  <to>
                    <xdr:col>4</xdr:col>
                    <xdr:colOff>38100</xdr:colOff>
                    <xdr:row>100</xdr:row>
                    <xdr:rowOff>38100</xdr:rowOff>
                  </to>
                </anchor>
              </controlPr>
            </control>
          </mc:Choice>
        </mc:AlternateContent>
        <mc:AlternateContent xmlns:mc="http://schemas.openxmlformats.org/markup-compatibility/2006">
          <mc:Choice Requires="x14">
            <control shapeId="10312" r:id="rId40" name="Check Box Q13-②">
              <controlPr defaultSize="0" autoFill="0" autoLine="0" autoPict="0">
                <anchor moveWithCells="1">
                  <from>
                    <xdr:col>3</xdr:col>
                    <xdr:colOff>114300</xdr:colOff>
                    <xdr:row>97</xdr:row>
                    <xdr:rowOff>144780</xdr:rowOff>
                  </from>
                  <to>
                    <xdr:col>4</xdr:col>
                    <xdr:colOff>38100</xdr:colOff>
                    <xdr:row>99</xdr:row>
                    <xdr:rowOff>68580</xdr:rowOff>
                  </to>
                </anchor>
              </controlPr>
            </control>
          </mc:Choice>
        </mc:AlternateContent>
        <mc:AlternateContent xmlns:mc="http://schemas.openxmlformats.org/markup-compatibility/2006">
          <mc:Choice Requires="x14">
            <control shapeId="10313" r:id="rId41" name="Check Box Q13-①">
              <controlPr defaultSize="0" autoFill="0" autoLine="0" autoPict="0">
                <anchor moveWithCells="1">
                  <from>
                    <xdr:col>3</xdr:col>
                    <xdr:colOff>114300</xdr:colOff>
                    <xdr:row>96</xdr:row>
                    <xdr:rowOff>144780</xdr:rowOff>
                  </from>
                  <to>
                    <xdr:col>4</xdr:col>
                    <xdr:colOff>38100</xdr:colOff>
                    <xdr:row>98</xdr:row>
                    <xdr:rowOff>68580</xdr:rowOff>
                  </to>
                </anchor>
              </controlPr>
            </control>
          </mc:Choice>
        </mc:AlternateContent>
        <mc:AlternateContent xmlns:mc="http://schemas.openxmlformats.org/markup-compatibility/2006">
          <mc:Choice Requires="x14">
            <control shapeId="10314" r:id="rId42" name="Group Box Q13">
              <controlPr defaultSize="0" autoFill="0" autoPict="0">
                <anchor moveWithCells="1">
                  <from>
                    <xdr:col>3</xdr:col>
                    <xdr:colOff>0</xdr:colOff>
                    <xdr:row>95</xdr:row>
                    <xdr:rowOff>106680</xdr:rowOff>
                  </from>
                  <to>
                    <xdr:col>9</xdr:col>
                    <xdr:colOff>91440</xdr:colOff>
                    <xdr:row>101</xdr:row>
                    <xdr:rowOff>68580</xdr:rowOff>
                  </to>
                </anchor>
              </controlPr>
            </control>
          </mc:Choice>
        </mc:AlternateContent>
        <mc:AlternateContent xmlns:mc="http://schemas.openxmlformats.org/markup-compatibility/2006">
          <mc:Choice Requires="x14">
            <control shapeId="10289" r:id="rId43" name="Check Box Q9-⑥">
              <controlPr defaultSize="0" autoFill="0" autoLine="0" autoPict="0">
                <anchor moveWithCells="1">
                  <from>
                    <xdr:col>3</xdr:col>
                    <xdr:colOff>114300</xdr:colOff>
                    <xdr:row>73</xdr:row>
                    <xdr:rowOff>137160</xdr:rowOff>
                  </from>
                  <to>
                    <xdr:col>4</xdr:col>
                    <xdr:colOff>38100</xdr:colOff>
                    <xdr:row>75</xdr:row>
                    <xdr:rowOff>30480</xdr:rowOff>
                  </to>
                </anchor>
              </controlPr>
            </control>
          </mc:Choice>
        </mc:AlternateContent>
        <mc:AlternateContent xmlns:mc="http://schemas.openxmlformats.org/markup-compatibility/2006">
          <mc:Choice Requires="x14">
            <control shapeId="10290" r:id="rId44" name="Check Box Q9-⑤">
              <controlPr defaultSize="0" autoFill="0" autoLine="0" autoPict="0">
                <anchor moveWithCells="1">
                  <from>
                    <xdr:col>3</xdr:col>
                    <xdr:colOff>114300</xdr:colOff>
                    <xdr:row>72</xdr:row>
                    <xdr:rowOff>137160</xdr:rowOff>
                  </from>
                  <to>
                    <xdr:col>4</xdr:col>
                    <xdr:colOff>38100</xdr:colOff>
                    <xdr:row>74</xdr:row>
                    <xdr:rowOff>30480</xdr:rowOff>
                  </to>
                </anchor>
              </controlPr>
            </control>
          </mc:Choice>
        </mc:AlternateContent>
        <mc:AlternateContent xmlns:mc="http://schemas.openxmlformats.org/markup-compatibility/2006">
          <mc:Choice Requires="x14">
            <control shapeId="10291" r:id="rId45" name="Check Box Q9-④">
              <controlPr defaultSize="0" autoFill="0" autoLine="0" autoPict="0">
                <anchor moveWithCells="1">
                  <from>
                    <xdr:col>3</xdr:col>
                    <xdr:colOff>114300</xdr:colOff>
                    <xdr:row>71</xdr:row>
                    <xdr:rowOff>137160</xdr:rowOff>
                  </from>
                  <to>
                    <xdr:col>4</xdr:col>
                    <xdr:colOff>38100</xdr:colOff>
                    <xdr:row>73</xdr:row>
                    <xdr:rowOff>30480</xdr:rowOff>
                  </to>
                </anchor>
              </controlPr>
            </control>
          </mc:Choice>
        </mc:AlternateContent>
        <mc:AlternateContent xmlns:mc="http://schemas.openxmlformats.org/markup-compatibility/2006">
          <mc:Choice Requires="x14">
            <control shapeId="10292" r:id="rId46" name="Check Box Q9-③">
              <controlPr defaultSize="0" autoFill="0" autoLine="0" autoPict="0">
                <anchor moveWithCells="1">
                  <from>
                    <xdr:col>3</xdr:col>
                    <xdr:colOff>114300</xdr:colOff>
                    <xdr:row>70</xdr:row>
                    <xdr:rowOff>129540</xdr:rowOff>
                  </from>
                  <to>
                    <xdr:col>4</xdr:col>
                    <xdr:colOff>38100</xdr:colOff>
                    <xdr:row>72</xdr:row>
                    <xdr:rowOff>53340</xdr:rowOff>
                  </to>
                </anchor>
              </controlPr>
            </control>
          </mc:Choice>
        </mc:AlternateContent>
        <mc:AlternateContent xmlns:mc="http://schemas.openxmlformats.org/markup-compatibility/2006">
          <mc:Choice Requires="x14">
            <control shapeId="10293" r:id="rId47" name="Check Box Q9-②">
              <controlPr defaultSize="0" autoFill="0" autoLine="0" autoPict="0">
                <anchor moveWithCells="1">
                  <from>
                    <xdr:col>3</xdr:col>
                    <xdr:colOff>114300</xdr:colOff>
                    <xdr:row>69</xdr:row>
                    <xdr:rowOff>129540</xdr:rowOff>
                  </from>
                  <to>
                    <xdr:col>4</xdr:col>
                    <xdr:colOff>38100</xdr:colOff>
                    <xdr:row>71</xdr:row>
                    <xdr:rowOff>53340</xdr:rowOff>
                  </to>
                </anchor>
              </controlPr>
            </control>
          </mc:Choice>
        </mc:AlternateContent>
        <mc:AlternateContent xmlns:mc="http://schemas.openxmlformats.org/markup-compatibility/2006">
          <mc:Choice Requires="x14">
            <control shapeId="10294" r:id="rId48" name="Check Box Q9-①">
              <controlPr defaultSize="0" autoFill="0" autoLine="0" autoPict="0">
                <anchor moveWithCells="1">
                  <from>
                    <xdr:col>3</xdr:col>
                    <xdr:colOff>114300</xdr:colOff>
                    <xdr:row>68</xdr:row>
                    <xdr:rowOff>129540</xdr:rowOff>
                  </from>
                  <to>
                    <xdr:col>4</xdr:col>
                    <xdr:colOff>38100</xdr:colOff>
                    <xdr:row>70</xdr:row>
                    <xdr:rowOff>53340</xdr:rowOff>
                  </to>
                </anchor>
              </controlPr>
            </control>
          </mc:Choice>
        </mc:AlternateContent>
        <mc:AlternateContent xmlns:mc="http://schemas.openxmlformats.org/markup-compatibility/2006">
          <mc:Choice Requires="x14">
            <control shapeId="10315" r:id="rId49" name="Check Box Q14-⑥">
              <controlPr defaultSize="0" autoFill="0" autoLine="0" autoPict="0">
                <anchor moveWithCells="1">
                  <from>
                    <xdr:col>3</xdr:col>
                    <xdr:colOff>114300</xdr:colOff>
                    <xdr:row>107</xdr:row>
                    <xdr:rowOff>137160</xdr:rowOff>
                  </from>
                  <to>
                    <xdr:col>4</xdr:col>
                    <xdr:colOff>38100</xdr:colOff>
                    <xdr:row>109</xdr:row>
                    <xdr:rowOff>30480</xdr:rowOff>
                  </to>
                </anchor>
              </controlPr>
            </control>
          </mc:Choice>
        </mc:AlternateContent>
        <mc:AlternateContent xmlns:mc="http://schemas.openxmlformats.org/markup-compatibility/2006">
          <mc:Choice Requires="x14">
            <control shapeId="10316" r:id="rId50" name="Check Box Q14-⑤">
              <controlPr defaultSize="0" autoFill="0" autoLine="0" autoPict="0">
                <anchor moveWithCells="1">
                  <from>
                    <xdr:col>3</xdr:col>
                    <xdr:colOff>114300</xdr:colOff>
                    <xdr:row>106</xdr:row>
                    <xdr:rowOff>137160</xdr:rowOff>
                  </from>
                  <to>
                    <xdr:col>4</xdr:col>
                    <xdr:colOff>38100</xdr:colOff>
                    <xdr:row>108</xdr:row>
                    <xdr:rowOff>30480</xdr:rowOff>
                  </to>
                </anchor>
              </controlPr>
            </control>
          </mc:Choice>
        </mc:AlternateContent>
        <mc:AlternateContent xmlns:mc="http://schemas.openxmlformats.org/markup-compatibility/2006">
          <mc:Choice Requires="x14">
            <control shapeId="10317" r:id="rId51" name="Check Box Q14-④">
              <controlPr defaultSize="0" autoFill="0" autoLine="0" autoPict="0">
                <anchor moveWithCells="1">
                  <from>
                    <xdr:col>3</xdr:col>
                    <xdr:colOff>114300</xdr:colOff>
                    <xdr:row>105</xdr:row>
                    <xdr:rowOff>137160</xdr:rowOff>
                  </from>
                  <to>
                    <xdr:col>4</xdr:col>
                    <xdr:colOff>38100</xdr:colOff>
                    <xdr:row>107</xdr:row>
                    <xdr:rowOff>30480</xdr:rowOff>
                  </to>
                </anchor>
              </controlPr>
            </control>
          </mc:Choice>
        </mc:AlternateContent>
        <mc:AlternateContent xmlns:mc="http://schemas.openxmlformats.org/markup-compatibility/2006">
          <mc:Choice Requires="x14">
            <control shapeId="10318" r:id="rId52" name="Check Box Q14-③">
              <controlPr defaultSize="0" autoFill="0" autoLine="0" autoPict="0">
                <anchor moveWithCells="1">
                  <from>
                    <xdr:col>3</xdr:col>
                    <xdr:colOff>114300</xdr:colOff>
                    <xdr:row>104</xdr:row>
                    <xdr:rowOff>129540</xdr:rowOff>
                  </from>
                  <to>
                    <xdr:col>4</xdr:col>
                    <xdr:colOff>38100</xdr:colOff>
                    <xdr:row>106</xdr:row>
                    <xdr:rowOff>53340</xdr:rowOff>
                  </to>
                </anchor>
              </controlPr>
            </control>
          </mc:Choice>
        </mc:AlternateContent>
        <mc:AlternateContent xmlns:mc="http://schemas.openxmlformats.org/markup-compatibility/2006">
          <mc:Choice Requires="x14">
            <control shapeId="10319" r:id="rId53" name="Check Box Q14-②">
              <controlPr defaultSize="0" autoFill="0" autoLine="0" autoPict="0">
                <anchor moveWithCells="1">
                  <from>
                    <xdr:col>3</xdr:col>
                    <xdr:colOff>114300</xdr:colOff>
                    <xdr:row>103</xdr:row>
                    <xdr:rowOff>129540</xdr:rowOff>
                  </from>
                  <to>
                    <xdr:col>4</xdr:col>
                    <xdr:colOff>38100</xdr:colOff>
                    <xdr:row>105</xdr:row>
                    <xdr:rowOff>53340</xdr:rowOff>
                  </to>
                </anchor>
              </controlPr>
            </control>
          </mc:Choice>
        </mc:AlternateContent>
        <mc:AlternateContent xmlns:mc="http://schemas.openxmlformats.org/markup-compatibility/2006">
          <mc:Choice Requires="x14">
            <control shapeId="10320" r:id="rId54" name="Check Box Q14-①">
              <controlPr defaultSize="0" autoFill="0" autoLine="0" autoPict="0">
                <anchor moveWithCells="1">
                  <from>
                    <xdr:col>3</xdr:col>
                    <xdr:colOff>114300</xdr:colOff>
                    <xdr:row>102</xdr:row>
                    <xdr:rowOff>129540</xdr:rowOff>
                  </from>
                  <to>
                    <xdr:col>4</xdr:col>
                    <xdr:colOff>38100</xdr:colOff>
                    <xdr:row>104</xdr:row>
                    <xdr:rowOff>53340</xdr:rowOff>
                  </to>
                </anchor>
              </controlPr>
            </control>
          </mc:Choice>
        </mc:AlternateContent>
        <mc:AlternateContent xmlns:mc="http://schemas.openxmlformats.org/markup-compatibility/2006">
          <mc:Choice Requires="x14">
            <control shapeId="10321" r:id="rId55" name="Group Box Q14">
              <controlPr defaultSize="0" autoFill="0" autoPict="0">
                <anchor moveWithCells="1">
                  <from>
                    <xdr:col>3</xdr:col>
                    <xdr:colOff>0</xdr:colOff>
                    <xdr:row>101</xdr:row>
                    <xdr:rowOff>114300</xdr:rowOff>
                  </from>
                  <to>
                    <xdr:col>9</xdr:col>
                    <xdr:colOff>99060</xdr:colOff>
                    <xdr:row>110</xdr:row>
                    <xdr:rowOff>68580</xdr:rowOff>
                  </to>
                </anchor>
              </controlPr>
            </control>
          </mc:Choice>
        </mc:AlternateContent>
        <mc:AlternateContent xmlns:mc="http://schemas.openxmlformats.org/markup-compatibility/2006">
          <mc:Choice Requires="x14">
            <control shapeId="10324" r:id="rId56" name="Group Box Q3">
              <controlPr defaultSize="0" autoFill="0" autoPict="0">
                <anchor moveWithCells="1">
                  <from>
                    <xdr:col>3</xdr:col>
                    <xdr:colOff>0</xdr:colOff>
                    <xdr:row>25</xdr:row>
                    <xdr:rowOff>91440</xdr:rowOff>
                  </from>
                  <to>
                    <xdr:col>10</xdr:col>
                    <xdr:colOff>30480</xdr:colOff>
                    <xdr:row>32</xdr:row>
                    <xdr:rowOff>114300</xdr:rowOff>
                  </to>
                </anchor>
              </controlPr>
            </control>
          </mc:Choice>
        </mc:AlternateContent>
        <mc:AlternateContent xmlns:mc="http://schemas.openxmlformats.org/markup-compatibility/2006">
          <mc:Choice Requires="x14">
            <control shapeId="10325" r:id="rId57" name="Option Button Q3-④">
              <controlPr defaultSize="0" autoFill="0" autoLine="0" autoPict="0">
                <anchor moveWithCells="1">
                  <from>
                    <xdr:col>3</xdr:col>
                    <xdr:colOff>114300</xdr:colOff>
                    <xdr:row>29</xdr:row>
                    <xdr:rowOff>137160</xdr:rowOff>
                  </from>
                  <to>
                    <xdr:col>3</xdr:col>
                    <xdr:colOff>342900</xdr:colOff>
                    <xdr:row>31</xdr:row>
                    <xdr:rowOff>30480</xdr:rowOff>
                  </to>
                </anchor>
              </controlPr>
            </control>
          </mc:Choice>
        </mc:AlternateContent>
        <mc:AlternateContent xmlns:mc="http://schemas.openxmlformats.org/markup-compatibility/2006">
          <mc:Choice Requires="x14">
            <control shapeId="10327" r:id="rId58" name="Option Button Q3-⑤">
              <controlPr defaultSize="0" autoFill="0" autoLine="0" autoPict="0">
                <anchor moveWithCells="1">
                  <from>
                    <xdr:col>3</xdr:col>
                    <xdr:colOff>114300</xdr:colOff>
                    <xdr:row>30</xdr:row>
                    <xdr:rowOff>144780</xdr:rowOff>
                  </from>
                  <to>
                    <xdr:col>3</xdr:col>
                    <xdr:colOff>342900</xdr:colOff>
                    <xdr:row>32</xdr:row>
                    <xdr:rowOff>30480</xdr:rowOff>
                  </to>
                </anchor>
              </controlPr>
            </control>
          </mc:Choice>
        </mc:AlternateContent>
        <mc:AlternateContent xmlns:mc="http://schemas.openxmlformats.org/markup-compatibility/2006">
          <mc:Choice Requires="x14">
            <control shapeId="10328" r:id="rId59" name="Check Box Q8-①">
              <controlPr defaultSize="0" autoFill="0" autoLine="0" autoPict="0">
                <anchor moveWithCells="1">
                  <from>
                    <xdr:col>3</xdr:col>
                    <xdr:colOff>114300</xdr:colOff>
                    <xdr:row>61</xdr:row>
                    <xdr:rowOff>167640</xdr:rowOff>
                  </from>
                  <to>
                    <xdr:col>3</xdr:col>
                    <xdr:colOff>373380</xdr:colOff>
                    <xdr:row>63</xdr:row>
                    <xdr:rowOff>22860</xdr:rowOff>
                  </to>
                </anchor>
              </controlPr>
            </control>
          </mc:Choice>
        </mc:AlternateContent>
        <mc:AlternateContent xmlns:mc="http://schemas.openxmlformats.org/markup-compatibility/2006">
          <mc:Choice Requires="x14">
            <control shapeId="10329" r:id="rId60" name="Check Box Q8-②">
              <controlPr defaultSize="0" autoFill="0" autoLine="0" autoPict="0">
                <anchor moveWithCells="1">
                  <from>
                    <xdr:col>3</xdr:col>
                    <xdr:colOff>114300</xdr:colOff>
                    <xdr:row>62</xdr:row>
                    <xdr:rowOff>167640</xdr:rowOff>
                  </from>
                  <to>
                    <xdr:col>3</xdr:col>
                    <xdr:colOff>396240</xdr:colOff>
                    <xdr:row>64</xdr:row>
                    <xdr:rowOff>22860</xdr:rowOff>
                  </to>
                </anchor>
              </controlPr>
            </control>
          </mc:Choice>
        </mc:AlternateContent>
        <mc:AlternateContent xmlns:mc="http://schemas.openxmlformats.org/markup-compatibility/2006">
          <mc:Choice Requires="x14">
            <control shapeId="10330" r:id="rId61" name="Check Box Q8-③">
              <controlPr defaultSize="0" autoFill="0" autoLine="0" autoPict="0">
                <anchor moveWithCells="1">
                  <from>
                    <xdr:col>3</xdr:col>
                    <xdr:colOff>114300</xdr:colOff>
                    <xdr:row>63</xdr:row>
                    <xdr:rowOff>167640</xdr:rowOff>
                  </from>
                  <to>
                    <xdr:col>3</xdr:col>
                    <xdr:colOff>381000</xdr:colOff>
                    <xdr:row>65</xdr:row>
                    <xdr:rowOff>22860</xdr:rowOff>
                  </to>
                </anchor>
              </controlPr>
            </control>
          </mc:Choice>
        </mc:AlternateContent>
        <mc:AlternateContent xmlns:mc="http://schemas.openxmlformats.org/markup-compatibility/2006">
          <mc:Choice Requires="x14">
            <control shapeId="10331" r:id="rId62" name="Check Box Q8-④">
              <controlPr defaultSize="0" autoFill="0" autoLine="0" autoPict="0">
                <anchor moveWithCells="1">
                  <from>
                    <xdr:col>3</xdr:col>
                    <xdr:colOff>114300</xdr:colOff>
                    <xdr:row>64</xdr:row>
                    <xdr:rowOff>167640</xdr:rowOff>
                  </from>
                  <to>
                    <xdr:col>3</xdr:col>
                    <xdr:colOff>403860</xdr:colOff>
                    <xdr:row>66</xdr:row>
                    <xdr:rowOff>22860</xdr:rowOff>
                  </to>
                </anchor>
              </controlPr>
            </control>
          </mc:Choice>
        </mc:AlternateContent>
        <mc:AlternateContent xmlns:mc="http://schemas.openxmlformats.org/markup-compatibility/2006">
          <mc:Choice Requires="x14">
            <control shapeId="10333" r:id="rId63" name="Check Box Q11-①">
              <controlPr defaultSize="0" autoFill="0" autoLine="0" autoPict="0">
                <anchor moveWithCells="1">
                  <from>
                    <xdr:col>3</xdr:col>
                    <xdr:colOff>114300</xdr:colOff>
                    <xdr:row>83</xdr:row>
                    <xdr:rowOff>175260</xdr:rowOff>
                  </from>
                  <to>
                    <xdr:col>4</xdr:col>
                    <xdr:colOff>0</xdr:colOff>
                    <xdr:row>85</xdr:row>
                    <xdr:rowOff>30480</xdr:rowOff>
                  </to>
                </anchor>
              </controlPr>
            </control>
          </mc:Choice>
        </mc:AlternateContent>
        <mc:AlternateContent xmlns:mc="http://schemas.openxmlformats.org/markup-compatibility/2006">
          <mc:Choice Requires="x14">
            <control shapeId="10334" r:id="rId64" name="Check Box Q11-②">
              <controlPr defaultSize="0" autoFill="0" autoLine="0" autoPict="0">
                <anchor moveWithCells="1">
                  <from>
                    <xdr:col>3</xdr:col>
                    <xdr:colOff>114300</xdr:colOff>
                    <xdr:row>84</xdr:row>
                    <xdr:rowOff>175260</xdr:rowOff>
                  </from>
                  <to>
                    <xdr:col>3</xdr:col>
                    <xdr:colOff>373380</xdr:colOff>
                    <xdr:row>86</xdr:row>
                    <xdr:rowOff>30480</xdr:rowOff>
                  </to>
                </anchor>
              </controlPr>
            </control>
          </mc:Choice>
        </mc:AlternateContent>
        <mc:AlternateContent xmlns:mc="http://schemas.openxmlformats.org/markup-compatibility/2006">
          <mc:Choice Requires="x14">
            <control shapeId="10335" r:id="rId65" name="Check Box Q11-③">
              <controlPr defaultSize="0" autoFill="0" autoLine="0" autoPict="0">
                <anchor moveWithCells="1">
                  <from>
                    <xdr:col>3</xdr:col>
                    <xdr:colOff>114300</xdr:colOff>
                    <xdr:row>85</xdr:row>
                    <xdr:rowOff>175260</xdr:rowOff>
                  </from>
                  <to>
                    <xdr:col>3</xdr:col>
                    <xdr:colOff>411480</xdr:colOff>
                    <xdr:row>87</xdr:row>
                    <xdr:rowOff>30480</xdr:rowOff>
                  </to>
                </anchor>
              </controlPr>
            </control>
          </mc:Choice>
        </mc:AlternateContent>
        <mc:AlternateContent xmlns:mc="http://schemas.openxmlformats.org/markup-compatibility/2006">
          <mc:Choice Requires="x14">
            <control shapeId="10337" r:id="rId66" name="Check Box Q11-⑤">
              <controlPr defaultSize="0" autoFill="0" autoLine="0" autoPict="0">
                <anchor moveWithCells="1">
                  <from>
                    <xdr:col>3</xdr:col>
                    <xdr:colOff>114300</xdr:colOff>
                    <xdr:row>87</xdr:row>
                    <xdr:rowOff>175260</xdr:rowOff>
                  </from>
                  <to>
                    <xdr:col>3</xdr:col>
                    <xdr:colOff>373380</xdr:colOff>
                    <xdr:row>89</xdr:row>
                    <xdr:rowOff>30480</xdr:rowOff>
                  </to>
                </anchor>
              </controlPr>
            </control>
          </mc:Choice>
        </mc:AlternateContent>
        <mc:AlternateContent xmlns:mc="http://schemas.openxmlformats.org/markup-compatibility/2006">
          <mc:Choice Requires="x14">
            <control shapeId="10295" r:id="rId67" name="Group Box Q9">
              <controlPr defaultSize="0" autoFill="0" autoPict="0">
                <anchor moveWithCells="1">
                  <from>
                    <xdr:col>3</xdr:col>
                    <xdr:colOff>0</xdr:colOff>
                    <xdr:row>67</xdr:row>
                    <xdr:rowOff>106680</xdr:rowOff>
                  </from>
                  <to>
                    <xdr:col>10</xdr:col>
                    <xdr:colOff>38100</xdr:colOff>
                    <xdr:row>76</xdr:row>
                    <xdr:rowOff>0</xdr:rowOff>
                  </to>
                </anchor>
              </controlPr>
            </control>
          </mc:Choice>
        </mc:AlternateContent>
        <mc:AlternateContent xmlns:mc="http://schemas.openxmlformats.org/markup-compatibility/2006">
          <mc:Choice Requires="x14">
            <control shapeId="10332" r:id="rId68" name="Check Box Q8-⑤">
              <controlPr defaultSize="0" autoFill="0" autoLine="0" autoPict="0">
                <anchor moveWithCells="1">
                  <from>
                    <xdr:col>3</xdr:col>
                    <xdr:colOff>114300</xdr:colOff>
                    <xdr:row>65</xdr:row>
                    <xdr:rowOff>175260</xdr:rowOff>
                  </from>
                  <to>
                    <xdr:col>3</xdr:col>
                    <xdr:colOff>396240</xdr:colOff>
                    <xdr:row>67</xdr:row>
                    <xdr:rowOff>30480</xdr:rowOff>
                  </to>
                </anchor>
              </controlPr>
            </control>
          </mc:Choice>
        </mc:AlternateContent>
        <mc:AlternateContent xmlns:mc="http://schemas.openxmlformats.org/markup-compatibility/2006">
          <mc:Choice Requires="x14">
            <control shapeId="10279" r:id="rId69" name="Group Box Q8">
              <controlPr defaultSize="0" autoFill="0" autoPict="0">
                <anchor moveWithCells="1">
                  <from>
                    <xdr:col>3</xdr:col>
                    <xdr:colOff>0</xdr:colOff>
                    <xdr:row>60</xdr:row>
                    <xdr:rowOff>144780</xdr:rowOff>
                  </from>
                  <to>
                    <xdr:col>10</xdr:col>
                    <xdr:colOff>38100</xdr:colOff>
                    <xdr:row>68</xdr:row>
                    <xdr:rowOff>91440</xdr:rowOff>
                  </to>
                </anchor>
              </controlPr>
            </control>
          </mc:Choice>
        </mc:AlternateContent>
        <mc:AlternateContent xmlns:mc="http://schemas.openxmlformats.org/markup-compatibility/2006">
          <mc:Choice Requires="x14">
            <control shapeId="10338" r:id="rId70" name="Check Box Q11-④">
              <controlPr defaultSize="0" autoFill="0" autoLine="0" autoPict="0">
                <anchor moveWithCells="1">
                  <from>
                    <xdr:col>3</xdr:col>
                    <xdr:colOff>114300</xdr:colOff>
                    <xdr:row>86</xdr:row>
                    <xdr:rowOff>175260</xdr:rowOff>
                  </from>
                  <to>
                    <xdr:col>4</xdr:col>
                    <xdr:colOff>60960</xdr:colOff>
                    <xdr:row>88</xdr:row>
                    <xdr:rowOff>30480</xdr:rowOff>
                  </to>
                </anchor>
              </controlPr>
            </control>
          </mc:Choice>
        </mc:AlternateContent>
        <mc:AlternateContent xmlns:mc="http://schemas.openxmlformats.org/markup-compatibility/2006">
          <mc:Choice Requires="x14">
            <control shapeId="10267" r:id="rId71" name="Check Box Q4-⑥">
              <controlPr defaultSize="0" autoFill="0" autoLine="0" autoPict="0">
                <anchor moveWithCells="1">
                  <from>
                    <xdr:col>3</xdr:col>
                    <xdr:colOff>114300</xdr:colOff>
                    <xdr:row>38</xdr:row>
                    <xdr:rowOff>129540</xdr:rowOff>
                  </from>
                  <to>
                    <xdr:col>4</xdr:col>
                    <xdr:colOff>38100</xdr:colOff>
                    <xdr:row>40</xdr:row>
                    <xdr:rowOff>53340</xdr:rowOff>
                  </to>
                </anchor>
              </controlPr>
            </control>
          </mc:Choice>
        </mc:AlternateContent>
        <mc:AlternateContent xmlns:mc="http://schemas.openxmlformats.org/markup-compatibility/2006">
          <mc:Choice Requires="x14">
            <control shapeId="10273" r:id="rId72" name="Group Box Q4">
              <controlPr defaultSize="0" autoFill="0" autoPict="0">
                <anchor moveWithCells="1">
                  <from>
                    <xdr:col>3</xdr:col>
                    <xdr:colOff>0</xdr:colOff>
                    <xdr:row>32</xdr:row>
                    <xdr:rowOff>68580</xdr:rowOff>
                  </from>
                  <to>
                    <xdr:col>10</xdr:col>
                    <xdr:colOff>22860</xdr:colOff>
                    <xdr:row>41</xdr:row>
                    <xdr:rowOff>137160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5" id="{4F2B96EA-2867-480A-A6B7-9D12C993FD7F}">
            <xm:f>様式の説明!$F$7=1</xm:f>
            <x14:dxf>
              <fill>
                <patternFill>
                  <bgColor rgb="FFCCECFF"/>
                </patternFill>
              </fill>
              <border>
                <left style="hair">
                  <color auto="1"/>
                </left>
                <right style="hair">
                  <color auto="1"/>
                </right>
              </border>
            </x14:dxf>
          </x14:cfRule>
          <xm:sqref>H6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様式の説明</vt:lpstr>
      <vt:lpstr>参照シート</vt:lpstr>
      <vt:lpstr>【8-1】経理様式１</vt:lpstr>
      <vt:lpstr>【8-1】経理様式2</vt:lpstr>
      <vt:lpstr>【8-2】経理様式１</vt:lpstr>
      <vt:lpstr>【10-1】終了報告書</vt:lpstr>
      <vt:lpstr>【10-2】実施主担当者終了報告書</vt:lpstr>
      <vt:lpstr>'【10-1】終了報告書'!Print_Area</vt:lpstr>
      <vt:lpstr>'【10-2】実施主担当者終了報告書'!Print_Area</vt:lpstr>
      <vt:lpstr>'【8-1】経理様式１'!Print_Area</vt:lpstr>
      <vt:lpstr>'【8-1】経理様式2'!Print_Area</vt:lpstr>
      <vt:lpstr>'【8-2】経理様式１'!Print_Area</vt:lpstr>
      <vt:lpstr>参照シート!Print_Area</vt:lpstr>
      <vt:lpstr>'【10-1】終了報告書'!Print_Titles</vt:lpstr>
      <vt:lpstr>'【10-2】実施主担当者終了報告書'!Print_Titles</vt:lpstr>
      <vt:lpstr>'【8-1】経理様式2'!Print_Titles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2023-04-11T02:59:10Z</cp:lastPrinted>
  <dcterms:created xsi:type="dcterms:W3CDTF">2019-10-03T02:15:28Z</dcterms:created>
  <dcterms:modified xsi:type="dcterms:W3CDTF">2023-06-28T06:39:57Z</dcterms:modified>
</cp:coreProperties>
</file>